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D.1.1.4.2 - Zařízení pro ..." sheetId="2" r:id="rId2"/>
    <sheet name="Pokyny pro vyplnění" sheetId="3" r:id="rId3"/>
  </sheets>
  <definedNames>
    <definedName name="_xlnm.Print_Area" localSheetId="0">'Rekapitulace stavby'!$D$4:$AO$36,'Rekapitulace stavby'!$C$42:$AQ$57</definedName>
    <definedName name="_xlnm.Print_Titles" localSheetId="0">'Rekapitulace stavby'!$52:$52</definedName>
    <definedName name="_xlnm._FilterDatabase" localSheetId="1" hidden="1">'D.1.1.4.2 - Zařízení pro ...'!$C$91:$K$195</definedName>
    <definedName name="_xlnm.Print_Area" localSheetId="1">'D.1.1.4.2 - Zařízení pro ...'!$C$4:$J$41,'D.1.1.4.2 - Zařízení pro ...'!$C$47:$J$71,'D.1.1.4.2 - Zařízení pro ...'!$C$77:$K$195</definedName>
    <definedName name="_xlnm.Print_Titles" localSheetId="1">'D.1.1.4.2 - Zařízení pro ...'!$91:$91</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9"/>
  <c r="J38"/>
  <c i="1" r="AY56"/>
  <c i="2" r="J37"/>
  <c i="1" r="AX56"/>
  <c i="2" r="BI195"/>
  <c r="BH195"/>
  <c r="BG195"/>
  <c r="BF195"/>
  <c r="T195"/>
  <c r="R195"/>
  <c r="P195"/>
  <c r="BK195"/>
  <c r="J195"/>
  <c r="BE195"/>
  <c r="BI194"/>
  <c r="BH194"/>
  <c r="BG194"/>
  <c r="BF194"/>
  <c r="T194"/>
  <c r="R194"/>
  <c r="P194"/>
  <c r="BK194"/>
  <c r="J194"/>
  <c r="BE194"/>
  <c r="BI193"/>
  <c r="BH193"/>
  <c r="BG193"/>
  <c r="BF193"/>
  <c r="T193"/>
  <c r="R193"/>
  <c r="P193"/>
  <c r="BK193"/>
  <c r="J193"/>
  <c r="BE193"/>
  <c r="BI192"/>
  <c r="BH192"/>
  <c r="BG192"/>
  <c r="BF192"/>
  <c r="T192"/>
  <c r="R192"/>
  <c r="P192"/>
  <c r="BK192"/>
  <c r="J192"/>
  <c r="BE192"/>
  <c r="BI191"/>
  <c r="BH191"/>
  <c r="BG191"/>
  <c r="BF191"/>
  <c r="T191"/>
  <c r="R191"/>
  <c r="P191"/>
  <c r="BK191"/>
  <c r="J191"/>
  <c r="BE191"/>
  <c r="BI190"/>
  <c r="BH190"/>
  <c r="BG190"/>
  <c r="BF190"/>
  <c r="T190"/>
  <c r="R190"/>
  <c r="P190"/>
  <c r="BK190"/>
  <c r="J190"/>
  <c r="BE190"/>
  <c r="BI189"/>
  <c r="BH189"/>
  <c r="BG189"/>
  <c r="BF189"/>
  <c r="T189"/>
  <c r="R189"/>
  <c r="P189"/>
  <c r="BK189"/>
  <c r="J189"/>
  <c r="BE189"/>
  <c r="BI188"/>
  <c r="BH188"/>
  <c r="BG188"/>
  <c r="BF188"/>
  <c r="T188"/>
  <c r="T187"/>
  <c r="R188"/>
  <c r="R187"/>
  <c r="P188"/>
  <c r="P187"/>
  <c r="BK188"/>
  <c r="BK187"/>
  <c r="J187"/>
  <c r="J188"/>
  <c r="BE188"/>
  <c r="J70"/>
  <c r="BI185"/>
  <c r="BH185"/>
  <c r="BG185"/>
  <c r="BF185"/>
  <c r="T185"/>
  <c r="R185"/>
  <c r="P185"/>
  <c r="BK185"/>
  <c r="J185"/>
  <c r="BE185"/>
  <c r="BI184"/>
  <c r="BH184"/>
  <c r="BG184"/>
  <c r="BF184"/>
  <c r="T184"/>
  <c r="R184"/>
  <c r="P184"/>
  <c r="BK184"/>
  <c r="J184"/>
  <c r="BE184"/>
  <c r="BI180"/>
  <c r="BH180"/>
  <c r="BG180"/>
  <c r="BF180"/>
  <c r="T180"/>
  <c r="R180"/>
  <c r="P180"/>
  <c r="BK180"/>
  <c r="J180"/>
  <c r="BE180"/>
  <c r="BI177"/>
  <c r="BH177"/>
  <c r="BG177"/>
  <c r="BF177"/>
  <c r="T177"/>
  <c r="T176"/>
  <c r="R177"/>
  <c r="R176"/>
  <c r="P177"/>
  <c r="P176"/>
  <c r="BK177"/>
  <c r="BK176"/>
  <c r="J176"/>
  <c r="J177"/>
  <c r="BE177"/>
  <c r="J69"/>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6"/>
  <c r="BH166"/>
  <c r="BG166"/>
  <c r="BF166"/>
  <c r="T166"/>
  <c r="R166"/>
  <c r="P166"/>
  <c r="BK166"/>
  <c r="J166"/>
  <c r="BE166"/>
  <c r="BI165"/>
  <c r="BH165"/>
  <c r="BG165"/>
  <c r="BF165"/>
  <c r="T165"/>
  <c r="R165"/>
  <c r="P165"/>
  <c r="BK165"/>
  <c r="J165"/>
  <c r="BE165"/>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7"/>
  <c r="BH147"/>
  <c r="BG147"/>
  <c r="BF147"/>
  <c r="T147"/>
  <c r="R147"/>
  <c r="P147"/>
  <c r="BK147"/>
  <c r="J147"/>
  <c r="BE147"/>
  <c r="BI145"/>
  <c r="BH145"/>
  <c r="BG145"/>
  <c r="BF145"/>
  <c r="T145"/>
  <c r="T144"/>
  <c r="R145"/>
  <c r="R144"/>
  <c r="P145"/>
  <c r="P144"/>
  <c r="BK145"/>
  <c r="BK144"/>
  <c r="J144"/>
  <c r="J145"/>
  <c r="BE145"/>
  <c r="J68"/>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5"/>
  <c r="BH135"/>
  <c r="BG135"/>
  <c r="BF135"/>
  <c r="T135"/>
  <c r="R135"/>
  <c r="P135"/>
  <c r="BK135"/>
  <c r="J135"/>
  <c r="BE135"/>
  <c r="BI134"/>
  <c r="BH134"/>
  <c r="BG134"/>
  <c r="BF134"/>
  <c r="T134"/>
  <c r="R134"/>
  <c r="P134"/>
  <c r="BK134"/>
  <c r="J134"/>
  <c r="BE134"/>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6"/>
  <c r="BH126"/>
  <c r="BG126"/>
  <c r="BF126"/>
  <c r="T126"/>
  <c r="R126"/>
  <c r="P126"/>
  <c r="BK126"/>
  <c r="J126"/>
  <c r="BE126"/>
  <c r="BI123"/>
  <c r="BH123"/>
  <c r="BG123"/>
  <c r="BF123"/>
  <c r="T123"/>
  <c r="R123"/>
  <c r="P123"/>
  <c r="BK123"/>
  <c r="J123"/>
  <c r="BE123"/>
  <c r="BI120"/>
  <c r="BH120"/>
  <c r="BG120"/>
  <c r="BF120"/>
  <c r="T120"/>
  <c r="R120"/>
  <c r="P120"/>
  <c r="BK120"/>
  <c r="J120"/>
  <c r="BE120"/>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T114"/>
  <c r="R115"/>
  <c r="R114"/>
  <c r="P115"/>
  <c r="P114"/>
  <c r="BK115"/>
  <c r="BK114"/>
  <c r="J114"/>
  <c r="J115"/>
  <c r="BE115"/>
  <c r="J67"/>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T107"/>
  <c r="T106"/>
  <c r="R108"/>
  <c r="R107"/>
  <c r="R106"/>
  <c r="P108"/>
  <c r="P107"/>
  <c r="P106"/>
  <c r="BK108"/>
  <c r="BK107"/>
  <c r="J107"/>
  <c r="BK106"/>
  <c r="J106"/>
  <c r="J108"/>
  <c r="BE108"/>
  <c r="J66"/>
  <c r="J65"/>
  <c r="BI103"/>
  <c r="BH103"/>
  <c r="BG103"/>
  <c r="BF103"/>
  <c r="T103"/>
  <c r="R103"/>
  <c r="P103"/>
  <c r="BK103"/>
  <c r="J103"/>
  <c r="BE103"/>
  <c r="BI100"/>
  <c r="BH100"/>
  <c r="BG100"/>
  <c r="BF100"/>
  <c r="T100"/>
  <c r="R100"/>
  <c r="P100"/>
  <c r="BK100"/>
  <c r="J100"/>
  <c r="BE100"/>
  <c r="BI97"/>
  <c r="BH97"/>
  <c r="BG97"/>
  <c r="BF97"/>
  <c r="T97"/>
  <c r="R97"/>
  <c r="P97"/>
  <c r="BK97"/>
  <c r="J97"/>
  <c r="BE97"/>
  <c r="BI94"/>
  <c r="F39"/>
  <c i="1" r="BD56"/>
  <c i="2" r="BH94"/>
  <c r="F38"/>
  <c i="1" r="BC56"/>
  <c i="2" r="BG94"/>
  <c r="F37"/>
  <c i="1" r="BB56"/>
  <c i="2" r="BF94"/>
  <c r="J36"/>
  <c i="1" r="AW56"/>
  <c i="2" r="F36"/>
  <c i="1" r="BA56"/>
  <c i="2" r="T94"/>
  <c r="T93"/>
  <c r="T92"/>
  <c r="R94"/>
  <c r="R93"/>
  <c r="R92"/>
  <c r="P94"/>
  <c r="P93"/>
  <c r="P92"/>
  <c i="1" r="AU56"/>
  <c i="2" r="BK94"/>
  <c r="BK93"/>
  <c r="J93"/>
  <c r="BK92"/>
  <c r="J92"/>
  <c r="J63"/>
  <c r="J32"/>
  <c i="1" r="AG56"/>
  <c i="2" r="J94"/>
  <c r="BE94"/>
  <c r="J35"/>
  <c i="1" r="AV56"/>
  <c i="2" r="F35"/>
  <c i="1" r="AZ56"/>
  <c i="2" r="J64"/>
  <c r="J89"/>
  <c r="J88"/>
  <c r="F88"/>
  <c r="F86"/>
  <c r="E84"/>
  <c r="J59"/>
  <c r="J58"/>
  <c r="F58"/>
  <c r="F56"/>
  <c r="E54"/>
  <c r="J41"/>
  <c r="J20"/>
  <c r="E20"/>
  <c r="F89"/>
  <c r="F59"/>
  <c r="J19"/>
  <c r="J14"/>
  <c r="J86"/>
  <c r="J56"/>
  <c r="E7"/>
  <c r="E80"/>
  <c r="E50"/>
  <c i="1" r="BD55"/>
  <c r="BC55"/>
  <c r="BB55"/>
  <c r="BA55"/>
  <c r="AZ55"/>
  <c r="AY55"/>
  <c r="AX55"/>
  <c r="AW55"/>
  <c r="AV55"/>
  <c r="AU55"/>
  <c r="AT55"/>
  <c r="AS55"/>
  <c r="AG55"/>
  <c r="BD54"/>
  <c r="W33"/>
  <c r="BC54"/>
  <c r="W32"/>
  <c r="BB54"/>
  <c r="W31"/>
  <c r="BA54"/>
  <c r="W30"/>
  <c r="AZ54"/>
  <c r="W29"/>
  <c r="AY54"/>
  <c r="AX54"/>
  <c r="AW54"/>
  <c r="AK30"/>
  <c r="AV54"/>
  <c r="AK29"/>
  <c r="AU54"/>
  <c r="AT54"/>
  <c r="AS54"/>
  <c r="AG54"/>
  <c r="AK26"/>
  <c r="AT56"/>
  <c r="AN56"/>
  <c r="AN55"/>
  <c r="AN54"/>
  <c r="L50"/>
  <c r="AM50"/>
  <c r="AM49"/>
  <c r="L49"/>
  <c r="AM47"/>
  <c r="L47"/>
  <c r="L45"/>
  <c r="L44"/>
  <c r="AK35"/>
</calcChain>
</file>

<file path=xl/sharedStrings.xml><?xml version="1.0" encoding="utf-8"?>
<sst xmlns="http://schemas.openxmlformats.org/spreadsheetml/2006/main">
  <si>
    <t>Export Komplet</t>
  </si>
  <si>
    <t>VZ</t>
  </si>
  <si>
    <t>2.0</t>
  </si>
  <si>
    <t/>
  </si>
  <si>
    <t>False</t>
  </si>
  <si>
    <t>{e0bd6ed5-9301-435d-8982-1637c4d4da4c}</t>
  </si>
  <si>
    <t xml:space="preserve">&gt;&gt;  skryté sloupce  &lt;&lt;</t>
  </si>
  <si>
    <t>0,01</t>
  </si>
  <si>
    <t>21</t>
  </si>
  <si>
    <t>15</t>
  </si>
  <si>
    <t>REKAPITULACE STAVBY</t>
  </si>
  <si>
    <t xml:space="preserve">v ---  níže se nacházejí doplnkové a pomocné údaje k sestavám  --- v</t>
  </si>
  <si>
    <t>Návod na vyplnění</t>
  </si>
  <si>
    <t>0,001</t>
  </si>
  <si>
    <t>Kód:</t>
  </si>
  <si>
    <t>573819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</si>
  <si>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</si>
  <si>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</si>
  <si>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Doksy - ZŠ K.H.Máchy, stavební úpravy sociálních zařízení</t>
  </si>
  <si>
    <t>KSO:</t>
  </si>
  <si>
    <t>CC-CZ:</t>
  </si>
  <si>
    <t>Místo:</t>
  </si>
  <si>
    <t>Doksy</t>
  </si>
  <si>
    <t>Datum:</t>
  </si>
  <si>
    <t>15. 7. 2019</t>
  </si>
  <si>
    <t>Zadavatel:</t>
  </si>
  <si>
    <t>IČ:</t>
  </si>
  <si>
    <t>Město Doksy, nám. Republiky 193</t>
  </si>
  <si>
    <t>DIČ:</t>
  </si>
  <si>
    <t>Uchazeč:</t>
  </si>
  <si>
    <t>Vyplň údaj</t>
  </si>
  <si>
    <t>Projektant:</t>
  </si>
  <si>
    <t>15028909</t>
  </si>
  <si>
    <t>BKN,spol.s r.o.Vladislavova 29/I,566 01Vysoké Mýto</t>
  </si>
  <si>
    <t>CZ15028909</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</si>
  <si>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</si>
  <si>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</si>
  <si>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</si>
  <si>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</si>
  <si>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</si>
  <si>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</si>
  <si>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</si>
  <si>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</si>
  <si>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</si>
  <si>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</si>
  <si>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</si>
  <si>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</si>
  <si>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</si>
  <si>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</si>
  <si>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</si>
  <si>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</si>
  <si>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</si>
  <si>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</si>
  <si>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</si>
  <si>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</si>
  <si>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</si>
  <si>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</si>
  <si>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</si>
  <si>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</si>
  <si>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</si>
  <si>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</si>
  <si>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</si>
  <si>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</si>
  <si>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</si>
  <si>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</si>
  <si>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</si>
  <si>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</si>
  <si>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</si>
  <si>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</si>
  <si>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</si>
  <si>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</si>
  <si>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</si>
  <si>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</si>
  <si>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</si>
  <si>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</si>
  <si>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</si>
  <si>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</si>
  <si>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</si>
  <si>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</si>
  <si>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Soc. zařízení</t>
  </si>
  <si>
    <t>STA</t>
  </si>
  <si>
    <t>1</t>
  </si>
  <si>
    <t>{2c480008-cc43-4e3d-a3ca-d2f0bee9965d}</t>
  </si>
  <si>
    <t>801 32</t>
  </si>
  <si>
    <t>2</t>
  </si>
  <si>
    <t>/</t>
  </si>
  <si>
    <t>D.1.1.4.2</t>
  </si>
  <si>
    <t>Zařízení pro vytápění staveb</t>
  </si>
  <si>
    <t>Soupis</t>
  </si>
  <si>
    <t>{770f8c22-277e-4be1-9d86-9429d7d58936}</t>
  </si>
  <si>
    <t>KRYCÍ LIST SOUPISU PRACÍ</t>
  </si>
  <si>
    <t>Objekt:</t>
  </si>
  <si>
    <t>SO 01 - Soc. zařízení</t>
  </si>
  <si>
    <t>Soupis:</t>
  </si>
  <si>
    <t>D.1.1.4.2 - Zařízení pro vytápění staveb</t>
  </si>
  <si>
    <t>Harvan</t>
  </si>
  <si>
    <t>REKAPITULACE ČLENĚNÍ SOUPISU PRACÍ</t>
  </si>
  <si>
    <t>Kód dílu - Popis</t>
  </si>
  <si>
    <t>Cena celkem [CZK]</t>
  </si>
  <si>
    <t>-1</t>
  </si>
  <si>
    <t>OST - Ostatní</t>
  </si>
  <si>
    <t>PSV - Práce a dodávky PSV</t>
  </si>
  <si>
    <t xml:space="preserve">    713 - Izolace tepelné</t>
  </si>
  <si>
    <t xml:space="preserve">    733 - Ústřední vytápění - potrubí</t>
  </si>
  <si>
    <t xml:space="preserve">    735 - Ústřední vytápění - otopná tělesa</t>
  </si>
  <si>
    <t xml:space="preserve">    767 - Konstrukce zámečnické</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</si>
  <si>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</si>
  <si>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</si>
  <si>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</si>
  <si>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</si>
  <si>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</si>
  <si>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</si>
  <si>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</si>
  <si>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</si>
  <si>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</si>
  <si>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</si>
  <si>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</si>
  <si>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</si>
  <si>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</si>
  <si>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</si>
  <si>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OST</t>
  </si>
  <si>
    <t>Ostatní</t>
  </si>
  <si>
    <t>ROZPOCET</t>
  </si>
  <si>
    <t>K</t>
  </si>
  <si>
    <t>128909</t>
  </si>
  <si>
    <t>HZS - topna zkouska</t>
  </si>
  <si>
    <t>hod</t>
  </si>
  <si>
    <t>4</t>
  </si>
  <si>
    <t>-809332963</t>
  </si>
  <si>
    <t>VV</t>
  </si>
  <si>
    <t>8</t>
  </si>
  <si>
    <t>viz text. D.1.1.4.2.01 a výkresy D.1.1.4.2.02-04</t>
  </si>
  <si>
    <t>129910</t>
  </si>
  <si>
    <t>Doregulovani systemu</t>
  </si>
  <si>
    <t>-1913067195</t>
  </si>
  <si>
    <t>6</t>
  </si>
  <si>
    <t>3</t>
  </si>
  <si>
    <t>130911</t>
  </si>
  <si>
    <t>HZS - zkousky dle pism. b - Revize</t>
  </si>
  <si>
    <t>-1001098446</t>
  </si>
  <si>
    <t>131915</t>
  </si>
  <si>
    <t>Serizeni a uvedeni do provozu</t>
  </si>
  <si>
    <t>910174193</t>
  </si>
  <si>
    <t>PSV</t>
  </si>
  <si>
    <t>Práce a dodávky PSV</t>
  </si>
  <si>
    <t>713</t>
  </si>
  <si>
    <t>Izolace tepelné</t>
  </si>
  <si>
    <t>5</t>
  </si>
  <si>
    <t>před.cena.4</t>
  </si>
  <si>
    <t>Izolace potrubi pěnová 15x15 tl.15mm</t>
  </si>
  <si>
    <t>BM</t>
  </si>
  <si>
    <t>16</t>
  </si>
  <si>
    <t>-1814317939</t>
  </si>
  <si>
    <t>před.cena.5.1</t>
  </si>
  <si>
    <t>Izolace potrubi pěnová 18x15 tl.15mm</t>
  </si>
  <si>
    <t>m</t>
  </si>
  <si>
    <t>381927680</t>
  </si>
  <si>
    <t>7</t>
  </si>
  <si>
    <t>713411121</t>
  </si>
  <si>
    <t>Montáž izolace tepelné potrubí a ohybů pásy nebo rohožemi s povrchovou úpravou hliníkovou fólií připevněnými ocelovým drátem potrubí jednovrstvá</t>
  </si>
  <si>
    <t>m2</t>
  </si>
  <si>
    <t>CS ÚRS 2019 01</t>
  </si>
  <si>
    <t>-1304592611</t>
  </si>
  <si>
    <t>M</t>
  </si>
  <si>
    <t>631546200</t>
  </si>
  <si>
    <t>páska samolepící šířka 50 mm, délka 50 m</t>
  </si>
  <si>
    <t>kus</t>
  </si>
  <si>
    <t>32</t>
  </si>
  <si>
    <t>-589613237</t>
  </si>
  <si>
    <t>9</t>
  </si>
  <si>
    <t>998713103</t>
  </si>
  <si>
    <t>Přesun hmot pro izolace tepelné stanovený z hmotnosti přesunovaného materiálu vodorovná dopravní vzdálenost do 50 m v objektech výšky přes 12 m do 24 m</t>
  </si>
  <si>
    <t>t</t>
  </si>
  <si>
    <t>96180020</t>
  </si>
  <si>
    <t>PSC</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</si>
  <si>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</si>
  <si>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733</t>
  </si>
  <si>
    <t>Ústřední vytápění - potrubí</t>
  </si>
  <si>
    <t>10</t>
  </si>
  <si>
    <t>733110806</t>
  </si>
  <si>
    <t>Demontáž potrubí z trubek ocelových závitových DN přes 15 do 32</t>
  </si>
  <si>
    <t>796531240</t>
  </si>
  <si>
    <t>11</t>
  </si>
  <si>
    <t>733111103</t>
  </si>
  <si>
    <t>Potrubí z trubek ocelových závitových bezešvých běžných nízkotlakých DN 15</t>
  </si>
  <si>
    <t>580780005</t>
  </si>
  <si>
    <t>12</t>
  </si>
  <si>
    <t>733113113</t>
  </si>
  <si>
    <t>Potrubí z trubek ocelových závitových Příplatek k ceně za zhotovení přípojky z ocelových trubek závitových DN 15</t>
  </si>
  <si>
    <t>1756915710</t>
  </si>
  <si>
    <t>13</t>
  </si>
  <si>
    <t>733190107</t>
  </si>
  <si>
    <t>Zkoušky těsnosti potrubí, manžety prostupové z trubek ocelových zkoušky těsnosti potrubí (za provozu) z trubek ocelových závitových DN do 40</t>
  </si>
  <si>
    <t>-1179021324</t>
  </si>
  <si>
    <t xml:space="preserve">Poznámka k souboru cen:_x000d_
1. Zkouškami těsnosti potrubí se rozumí běžné přezkoušení za provozu (např. při výměně částí potrubí nebo armatury)._x000d_
</t>
  </si>
  <si>
    <t>14</t>
  </si>
  <si>
    <t>733223301</t>
  </si>
  <si>
    <t>Potrubí z trubek měděných tvrdých spojovaných lisováním 15x1</t>
  </si>
  <si>
    <t>-1213982855</t>
  </si>
  <si>
    <t>51+9</t>
  </si>
  <si>
    <t>th</t>
  </si>
  <si>
    <t>733223302</t>
  </si>
  <si>
    <t>Potrubí z trubek měděných tvrdých spojovaných lisováním 18x1</t>
  </si>
  <si>
    <t>-990819126</t>
  </si>
  <si>
    <t>17+5</t>
  </si>
  <si>
    <t>733291101</t>
  </si>
  <si>
    <t>Zkoušky těsnosti potrubí z trubek měděných Ø do 35/1,5</t>
  </si>
  <si>
    <t>-1526747202</t>
  </si>
  <si>
    <t>66+22</t>
  </si>
  <si>
    <t>17</t>
  </si>
  <si>
    <t>733293902</t>
  </si>
  <si>
    <t>Opravy rozvodů potrubí z trubek měděných vsazení odbočky na stávající potrubí o rozměrech Ø 15/1</t>
  </si>
  <si>
    <t>664549202</t>
  </si>
  <si>
    <t>18</t>
  </si>
  <si>
    <t>733293903</t>
  </si>
  <si>
    <t>Opravy rozvodů potrubí z trubek měděných vsazení odbočky na stávající potrubí o rozměrech Ø 18/1</t>
  </si>
  <si>
    <t>-1004559641</t>
  </si>
  <si>
    <t>19</t>
  </si>
  <si>
    <t>pr.cena23.1</t>
  </si>
  <si>
    <t>stavební výpomoce - prostup příčkou - vybouraní, zazdění, oprava omítky. Dodávka+montáž.</t>
  </si>
  <si>
    <t>-680985693</t>
  </si>
  <si>
    <t>20</t>
  </si>
  <si>
    <t>pr.cena25</t>
  </si>
  <si>
    <t>stavební výpomoce - prostup stropem - vybourání, opětovné zazadění. Dodávka + montáž.</t>
  </si>
  <si>
    <t>-759790950</t>
  </si>
  <si>
    <t>pred.cena33e</t>
  </si>
  <si>
    <t>zhotovení přípojky z potrubí Cu d15x1 pro připojení otopného tělesa</t>
  </si>
  <si>
    <t>1126253226</t>
  </si>
  <si>
    <t>12*2</t>
  </si>
  <si>
    <t>22</t>
  </si>
  <si>
    <t>před.cena.21a.1</t>
  </si>
  <si>
    <t>přechodka Cu/ocel</t>
  </si>
  <si>
    <t>1057054369</t>
  </si>
  <si>
    <t>23</t>
  </si>
  <si>
    <t>733191111</t>
  </si>
  <si>
    <t>Zkoušky těsnosti potrubí, manžety prostupové z trubek ocelových manžety prostupové pro trubky DN do 20</t>
  </si>
  <si>
    <t>-610995663</t>
  </si>
  <si>
    <t>4*2</t>
  </si>
  <si>
    <t>krytí prostupu potrubí pěnovou izolací, dodávka+montáž</t>
  </si>
  <si>
    <t>24</t>
  </si>
  <si>
    <t>před.cena.21a.2</t>
  </si>
  <si>
    <t>příplatek za obtížné dopojení na stávající ocelové stoupačky nad podlahou I.N.P.</t>
  </si>
  <si>
    <t>1421960713</t>
  </si>
  <si>
    <t>25</t>
  </si>
  <si>
    <t>pr.cena20</t>
  </si>
  <si>
    <t>krycí plastová rozeta prostupu potrubí stěnami a stropy, dodávka+montáž</t>
  </si>
  <si>
    <t>2054816450</t>
  </si>
  <si>
    <t>26</t>
  </si>
  <si>
    <t>pr.cena26</t>
  </si>
  <si>
    <t>plastová konzolka pro uložení potrubí na stěnách.Dodávka+montáž.</t>
  </si>
  <si>
    <t>1588519227</t>
  </si>
  <si>
    <t>27</t>
  </si>
  <si>
    <t>998733103</t>
  </si>
  <si>
    <t>Přesun hmot pro rozvody potrubí stanovený z hmotnosti přesunovaného materiálu vodorovná dopravní vzdálenost do 50 m v objektech výšky přes 12 do 24 m</t>
  </si>
  <si>
    <t>137099319</t>
  </si>
  <si>
    <t>735</t>
  </si>
  <si>
    <t>Ústřední vytápění - otopná tělesa</t>
  </si>
  <si>
    <t>28</t>
  </si>
  <si>
    <t>734209113</t>
  </si>
  <si>
    <t>Montáž závitových armatur se 2 závity G 1/2 (DN 15)</t>
  </si>
  <si>
    <t>2067126004</t>
  </si>
  <si>
    <t>12+12+3+3</t>
  </si>
  <si>
    <t>29</t>
  </si>
  <si>
    <t>735000912</t>
  </si>
  <si>
    <t>Regulace otopného systému při opravách vyregulování dvojregulačních ventilů a kohoutů s termostatickým ovládáním</t>
  </si>
  <si>
    <t>628901928</t>
  </si>
  <si>
    <t>30</t>
  </si>
  <si>
    <t>735151492</t>
  </si>
  <si>
    <t>Otopná tělesa panelová dvoudesková PN 1,0 MPa, T do 110°C s jednou přídavnou přestupní plochou výšky tělesa 900 mm stavební délky / výkonu 500 mm / 877 W</t>
  </si>
  <si>
    <t>-1673695601</t>
  </si>
  <si>
    <t xml:space="preserve">Poznámka k souboru cen:_x000d_
1. Ceny lze použít pro jakýkoli způsob připojení._x000d_
</t>
  </si>
  <si>
    <t>31</t>
  </si>
  <si>
    <t>735151494</t>
  </si>
  <si>
    <t>Otopná tělesa panelová dvoudesková PN 1,0 MPa, T do 110°C s jednou přídavnou přestupní plochou výšky tělesa 900 mm stavební délky / výkonu 700 mm / 1228 W</t>
  </si>
  <si>
    <t>-1272482907</t>
  </si>
  <si>
    <t>735151573</t>
  </si>
  <si>
    <t>Otopná tělesa panelová dvoudesková PN 1,0 MPa, T do 110°C se dvěma přídavnými přestupními plochami výšky tělesa 600 mm stavební délky / výkonu 600 mm / 1007 W</t>
  </si>
  <si>
    <t>2004439074</t>
  </si>
  <si>
    <t>33</t>
  </si>
  <si>
    <t>735151591</t>
  </si>
  <si>
    <t>Otopná tělesa panelová dvoudesková PN 1,0 MPa, T do 110°C se dvěma přídavnými přestupními plochami výšky tělesa 900 mm stavební délky / výkonu 400 mm / 925 W</t>
  </si>
  <si>
    <t>1478961361</t>
  </si>
  <si>
    <t>34</t>
  </si>
  <si>
    <t>735151597</t>
  </si>
  <si>
    <t>Otopná tělesa panelová dvoudesková PN 1,0 MPa, T do 110°C se dvěma přídavnými přestupními plochami výšky tělesa 900 mm stavební délky / výkonu 1000 mm / 2313 W</t>
  </si>
  <si>
    <t>1695045265</t>
  </si>
  <si>
    <t>35</t>
  </si>
  <si>
    <t>735151821</t>
  </si>
  <si>
    <t>Demontáž otopných těles panelových dvouřadých stavební délky do 1500 mm</t>
  </si>
  <si>
    <t>324382829</t>
  </si>
  <si>
    <t>36</t>
  </si>
  <si>
    <t>735152592</t>
  </si>
  <si>
    <t>Otopná tělesa panelová VK 22 dvoudesková PN 1,0 MPa, T do 110°C se dvěma přídavnými přestupními plochami výšky tělesa 900 mm stavební délky / výkonu 500 mm / 1157 W</t>
  </si>
  <si>
    <t>-2070704986</t>
  </si>
  <si>
    <t>37</t>
  </si>
  <si>
    <t>735152692</t>
  </si>
  <si>
    <t>Otopná tělesa panelová VK třídesková PN 1,0 MPa, T do 110°C se třemi přídavnými přestupními plochami výšky tělesa 900 mm stavební délky / výkonu 500 mm / 1664 W</t>
  </si>
  <si>
    <t>-774533007</t>
  </si>
  <si>
    <t>38</t>
  </si>
  <si>
    <t>735152693</t>
  </si>
  <si>
    <t>Otopná tělesa panelová VK třídesková PN 1,0 MPa, T do 110°C se třemi přídavnými přestupními plochami výšky tělesa 900 mm stavební délky / výkonu 600 mm / 1997 W</t>
  </si>
  <si>
    <t>1000928293</t>
  </si>
  <si>
    <t>39</t>
  </si>
  <si>
    <t>735159220</t>
  </si>
  <si>
    <t xml:space="preserve">Montáž otopných těles panelových dvouřadých-třířadých. </t>
  </si>
  <si>
    <t>-753973474</t>
  </si>
  <si>
    <t>40</t>
  </si>
  <si>
    <t>735191905</t>
  </si>
  <si>
    <t>Ostatní opravy otopných těles odvzdušnění tělesa</t>
  </si>
  <si>
    <t>1972557112</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</si>
  <si>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</si>
  <si>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41</t>
  </si>
  <si>
    <t>735191910</t>
  </si>
  <si>
    <t>Ostatní opravy otopných těles napuštění vody do otopného systému včetně potrubí (bez kotle a ohříváků) otopných těles</t>
  </si>
  <si>
    <t>162470947</t>
  </si>
  <si>
    <t>42</t>
  </si>
  <si>
    <t>pr.cena6</t>
  </si>
  <si>
    <t>Stěnová konzola pro otopná tělesa. Dodávka + montáž.</t>
  </si>
  <si>
    <t>961164213</t>
  </si>
  <si>
    <t>15*2</t>
  </si>
  <si>
    <t>43</t>
  </si>
  <si>
    <t>před.cena.24.3c</t>
  </si>
  <si>
    <t>Termostaticky radiatorovy ventil s bez přednastavení průtoku s pásmem proporcionality 3°K (Kelvin) DN15, přímý.</t>
  </si>
  <si>
    <t>1294425088</t>
  </si>
  <si>
    <t>44</t>
  </si>
  <si>
    <t>před.cena.24.3e</t>
  </si>
  <si>
    <t>Příplatek za obtížnou montáž TRV ventilů 3°K k otopným tělesům, přímý DN15, náhrada stávajících radiátorových armatur.</t>
  </si>
  <si>
    <t>832231403</t>
  </si>
  <si>
    <t>45</t>
  </si>
  <si>
    <t>před.cena.28</t>
  </si>
  <si>
    <t>Hlavice ovladadani TRV ventilu přímá, rozsah 1-6, s pojistkou proti zcizení a s pojistkou proti neoprávněné manipulaci</t>
  </si>
  <si>
    <t>-2011600247</t>
  </si>
  <si>
    <t>46</t>
  </si>
  <si>
    <t>před.cena.30</t>
  </si>
  <si>
    <t>radiatorové uzavíratelné šroubeni pro pripojeni otopnych teles tvar H pro tělesa VK</t>
  </si>
  <si>
    <t>1617149831</t>
  </si>
  <si>
    <t>47</t>
  </si>
  <si>
    <t>před.cena.30a</t>
  </si>
  <si>
    <t>radiatorové uzavíratelné a regulovatelné šroubení pro pripojeni otopnych teles K</t>
  </si>
  <si>
    <t>644437228</t>
  </si>
  <si>
    <t>48</t>
  </si>
  <si>
    <t>31942685</t>
  </si>
  <si>
    <t>zátka mosaz 1/2"</t>
  </si>
  <si>
    <t>226563403</t>
  </si>
  <si>
    <t>49</t>
  </si>
  <si>
    <t>998735103</t>
  </si>
  <si>
    <t>Přesun hmot pro otopná tělesa stanovený z hmotnosti přesunovaného materiálu vodorovná dopravní vzdálenost do 50 m v objektech výšky přes 12 do 24 m</t>
  </si>
  <si>
    <t>-4123914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</si>
  <si>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</si>
  <si>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t>
  </si>
  <si>
    <t>Konstrukce zámečnické</t>
  </si>
  <si>
    <t>50</t>
  </si>
  <si>
    <t>130104031X01</t>
  </si>
  <si>
    <t>úhelník ocelový rovnostranný jakost 11 375 25x25x4 mm</t>
  </si>
  <si>
    <t>-1673977745</t>
  </si>
  <si>
    <t>ocelový profil pro podpěrné konstrukce pro uchycení potrubí a objímek</t>
  </si>
  <si>
    <t>51</t>
  </si>
  <si>
    <t>767995114</t>
  </si>
  <si>
    <t>Montáž ostatních atypických zámečnických konstrukcí hmotnosti přes 20 do 50 kg</t>
  </si>
  <si>
    <t>kg</t>
  </si>
  <si>
    <t>946656503</t>
  </si>
  <si>
    <t xml:space="preserve">Poznámka k souboru cen:_x000d_
1. Určení cen se řídí hmotností jednotlivě montovaného dílu konstrukce._x000d_
</t>
  </si>
  <si>
    <t>montáž atypických podpěrných konstrukcí</t>
  </si>
  <si>
    <t>52</t>
  </si>
  <si>
    <t>pred.cena7-1</t>
  </si>
  <si>
    <t>konzola vedení potrubí - objímka s pryžovou výplní. Dodávka+montáž.</t>
  </si>
  <si>
    <t>-974909757</t>
  </si>
  <si>
    <t>53</t>
  </si>
  <si>
    <t>998767103</t>
  </si>
  <si>
    <t>Přesun hmot pro zámečnické konstrukce stanovený z hmotnosti přesunovaného materiálu vodorovná dopravní vzdálenost do 50 m v objektech výšky přes 12 do 24 m</t>
  </si>
  <si>
    <t>-1755077754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</si>
  <si>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</si>
  <si>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</si>
  <si>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</si>
  <si>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54</t>
  </si>
  <si>
    <t>783301311</t>
  </si>
  <si>
    <t>Příprava podkladu zámečnických konstrukcí před provedením nátěru odmaštění odmašťovačem vodou ředitelným</t>
  </si>
  <si>
    <t>-1575365416</t>
  </si>
  <si>
    <t>55</t>
  </si>
  <si>
    <t>783314101</t>
  </si>
  <si>
    <t>Základní nátěr zámečnických konstrukcí jednonásobný syntetický</t>
  </si>
  <si>
    <t>-1854420399</t>
  </si>
  <si>
    <t>56</t>
  </si>
  <si>
    <t>783315101</t>
  </si>
  <si>
    <t>Mezinátěr zámečnických konstrukcí jednonásobný syntetický standardní</t>
  </si>
  <si>
    <t>1784331208</t>
  </si>
  <si>
    <t>57</t>
  </si>
  <si>
    <t>783317101</t>
  </si>
  <si>
    <t>Krycí nátěr (email) zámečnických konstrukcí jednonásobný syntetický standardní</t>
  </si>
  <si>
    <t>1828518940</t>
  </si>
  <si>
    <t>58</t>
  </si>
  <si>
    <t>783601713</t>
  </si>
  <si>
    <t>Příprava podkladu armatur a kovových potrubí před provedením nátěru potrubí do DN 50 mm odmaštěním, odmašťovačem vodou ředitelným</t>
  </si>
  <si>
    <t>-968630728</t>
  </si>
  <si>
    <t>59</t>
  </si>
  <si>
    <t>783614551</t>
  </si>
  <si>
    <t>Základní nátěr armatur a kovových potrubí jednonásobný potrubí do DN 50 mm syntetický</t>
  </si>
  <si>
    <t>971824227</t>
  </si>
  <si>
    <t>60</t>
  </si>
  <si>
    <t>783614651</t>
  </si>
  <si>
    <t>Základní antikorozní nátěr armatur a kovových potrubí jednonásobný potrubí do DN 50 mm syntetický standardní</t>
  </si>
  <si>
    <t>1965951919</t>
  </si>
  <si>
    <t>61</t>
  </si>
  <si>
    <t>783617601</t>
  </si>
  <si>
    <t>Krycí nátěr (email) armatur a kovových potrubí potrubí do DN 50 mm jednonásobný syntetický standardní</t>
  </si>
  <si>
    <t>-1997900374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</si>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</sst>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name val="Trebuchet MS"/>
      <family val="0"/>
      <charset val="238"/>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0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13"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6"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6"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4" xfId="0" applyFont="1" applyBorder="1" applyAlignment="1">
      <alignment vertical="center"/>
    </xf>
    <xf numFmtId="0" fontId="17" fillId="0" borderId="6" xfId="0" applyFont="1" applyBorder="1" applyAlignment="1">
      <alignment horizontal="left" vertical="center"/>
    </xf>
    <xf numFmtId="0" fontId="0" fillId="0" borderId="6" xfId="0" applyFont="1" applyBorder="1" applyAlignment="1">
      <alignment vertical="center"/>
    </xf>
    <xf numFmtId="4" fontId="17"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18" fillId="0" borderId="0" xfId="0" applyNumberFormat="1" applyFont="1" applyAlignment="1">
      <alignment vertical="center"/>
    </xf>
    <xf numFmtId="0" fontId="18" fillId="0" borderId="0" xfId="0" applyFont="1" applyAlignment="1">
      <alignment horizontal="lef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7"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xf>
    <xf numFmtId="0" fontId="0" fillId="5" borderId="8" xfId="0" applyFont="1" applyFill="1" applyBorder="1" applyAlignment="1">
      <alignment vertical="center"/>
    </xf>
    <xf numFmtId="0" fontId="21" fillId="5" borderId="8" xfId="0" applyFont="1" applyFill="1" applyBorder="1" applyAlignment="1">
      <alignment horizontal="center" vertical="center"/>
    </xf>
    <xf numFmtId="0" fontId="21" fillId="5" borderId="8" xfId="0" applyFont="1" applyFill="1" applyBorder="1" applyAlignment="1">
      <alignment horizontal="right" vertical="center"/>
    </xf>
    <xf numFmtId="0" fontId="21" fillId="5"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Font="1"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lignment vertical="center"/>
    </xf>
    <xf numFmtId="0" fontId="25" fillId="0" borderId="0" xfId="0" applyFont="1" applyAlignment="1">
      <alignment vertical="center"/>
    </xf>
    <xf numFmtId="0" fontId="25" fillId="0" borderId="0" xfId="0" applyFont="1" applyAlignment="1">
      <alignment horizontal="left" vertical="center" wrapText="1"/>
    </xf>
    <xf numFmtId="0" fontId="26" fillId="0" borderId="0" xfId="0" applyFont="1" applyAlignment="1">
      <alignment vertical="center"/>
    </xf>
    <xf numFmtId="4" fontId="26" fillId="0" borderId="0" xfId="0" applyNumberFormat="1" applyFont="1" applyAlignment="1">
      <alignment horizontal="right" vertical="center"/>
    </xf>
    <xf numFmtId="4" fontId="26" fillId="0" borderId="0" xfId="0" applyNumberFormat="1" applyFont="1" applyAlignment="1">
      <alignment vertical="center"/>
    </xf>
    <xf numFmtId="0" fontId="3" fillId="0" borderId="0" xfId="0" applyFont="1" applyAlignment="1">
      <alignment horizontal="center" vertical="center"/>
    </xf>
    <xf numFmtId="4" fontId="27" fillId="0" borderId="15"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6" xfId="0" applyNumberFormat="1" applyFont="1" applyBorder="1" applyAlignment="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29" fillId="0" borderId="0" xfId="0" applyFont="1" applyAlignment="1">
      <alignment horizontal="left" vertical="center" wrapText="1"/>
    </xf>
    <xf numFmtId="4" fontId="7" fillId="0" borderId="0" xfId="0" applyNumberFormat="1" applyFont="1" applyAlignment="1">
      <alignment vertical="center"/>
    </xf>
    <xf numFmtId="0" fontId="2" fillId="0" borderId="0" xfId="0" applyFont="1" applyAlignment="1">
      <alignment horizontal="center" vertical="center"/>
    </xf>
    <xf numFmtId="4" fontId="1" fillId="0" borderId="20" xfId="0" applyNumberFormat="1" applyFont="1" applyBorder="1" applyAlignment="1">
      <alignment vertical="center"/>
    </xf>
    <xf numFmtId="4" fontId="1" fillId="0" borderId="21" xfId="0" applyNumberFormat="1" applyFont="1" applyBorder="1" applyAlignment="1">
      <alignment vertical="center"/>
    </xf>
    <xf numFmtId="166" fontId="1" fillId="0" borderId="21" xfId="0" applyNumberFormat="1" applyFont="1" applyBorder="1" applyAlignment="1">
      <alignment vertical="center"/>
    </xf>
    <xf numFmtId="4" fontId="1" fillId="0" borderId="22" xfId="0" applyNumberFormat="1" applyFont="1" applyBorder="1" applyAlignment="1">
      <alignment vertical="center"/>
    </xf>
    <xf numFmtId="0" fontId="0" fillId="0" borderId="0" xfId="0" applyProtection="1">
      <protection locked="0"/>
    </xf>
    <xf numFmtId="0" fontId="0" fillId="0" borderId="3" xfId="0" applyBorder="1" applyProtection="1">
      <protection locked="0"/>
    </xf>
    <xf numFmtId="0" fontId="30"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0" fontId="0" fillId="5" borderId="8" xfId="0" applyFont="1" applyFill="1" applyBorder="1" applyAlignment="1" applyProtection="1">
      <alignment vertical="center"/>
      <protection locked="0"/>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0" fillId="0" borderId="11" xfId="0" applyFont="1" applyBorder="1" applyAlignment="1" applyProtection="1">
      <alignment vertical="center"/>
      <protection locked="0"/>
    </xf>
    <xf numFmtId="0" fontId="0" fillId="0" borderId="3" xfId="0" applyFont="1" applyBorder="1" applyAlignment="1" applyProtection="1">
      <alignment vertical="center"/>
      <protection locked="0"/>
    </xf>
    <xf numFmtId="0" fontId="21" fillId="5" borderId="0" xfId="0" applyFont="1" applyFill="1" applyAlignment="1">
      <alignment horizontal="left" vertical="center"/>
    </xf>
    <xf numFmtId="0" fontId="0" fillId="5" borderId="0" xfId="0" applyFont="1" applyFill="1" applyAlignment="1" applyProtection="1">
      <alignment vertical="center"/>
      <protection locked="0"/>
    </xf>
    <xf numFmtId="0" fontId="21" fillId="5"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lignment vertical="center"/>
    </xf>
    <xf numFmtId="0" fontId="0" fillId="0" borderId="4" xfId="0" applyFont="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8" xfId="0" applyFont="1" applyFill="1" applyBorder="1" applyAlignment="1" applyProtection="1">
      <alignment horizontal="center" vertical="center" wrapText="1"/>
      <protection locked="0"/>
    </xf>
    <xf numFmtId="0" fontId="21" fillId="5" borderId="19" xfId="0" applyFont="1" applyFill="1" applyBorder="1" applyAlignment="1">
      <alignment horizontal="center" vertical="center" wrapText="1"/>
    </xf>
    <xf numFmtId="4" fontId="23" fillId="0" borderId="0" xfId="0" applyNumberFormat="1" applyFont="1" applyAlignment="1"/>
    <xf numFmtId="166" fontId="32" fillId="0" borderId="13" xfId="0" applyNumberFormat="1" applyFont="1" applyBorder="1" applyAlignment="1"/>
    <xf numFmtId="166" fontId="32" fillId="0" borderId="14" xfId="0" applyNumberFormat="1" applyFont="1" applyBorder="1" applyAlignment="1"/>
    <xf numFmtId="4" fontId="33"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0" fillId="0" borderId="4" xfId="0" applyFont="1" applyBorder="1" applyAlignment="1" applyProtection="1">
      <alignment vertical="center"/>
      <protection locked="0"/>
    </xf>
    <xf numFmtId="0" fontId="21" fillId="0" borderId="23" xfId="0" applyFont="1" applyBorder="1" applyAlignment="1" applyProtection="1">
      <alignment horizontal="center" vertical="center"/>
      <protection locked="0"/>
    </xf>
    <xf numFmtId="49" fontId="21" fillId="0" borderId="23" xfId="0" applyNumberFormat="1" applyFont="1" applyBorder="1" applyAlignment="1" applyProtection="1">
      <alignment horizontal="left" vertical="center" wrapText="1"/>
      <protection locked="0"/>
    </xf>
    <xf numFmtId="0" fontId="21" fillId="0" borderId="23" xfId="0" applyFont="1" applyBorder="1" applyAlignment="1" applyProtection="1">
      <alignment horizontal="left" vertical="center" wrapText="1"/>
      <protection locked="0"/>
    </xf>
    <xf numFmtId="0" fontId="21" fillId="0" borderId="23" xfId="0" applyFont="1" applyBorder="1" applyAlignment="1" applyProtection="1">
      <alignment horizontal="center" vertical="center" wrapText="1"/>
      <protection locked="0"/>
    </xf>
    <xf numFmtId="167" fontId="21" fillId="0" borderId="23" xfId="0" applyNumberFormat="1" applyFont="1" applyBorder="1" applyAlignment="1" applyProtection="1">
      <alignment vertical="center"/>
      <protection locked="0"/>
    </xf>
    <xf numFmtId="4" fontId="21" fillId="3"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protection locked="0"/>
    </xf>
    <xf numFmtId="0" fontId="22" fillId="3" borderId="15"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7" fillId="0" borderId="0" xfId="0" applyFont="1" applyAlignment="1">
      <alignment horizontal="left"/>
    </xf>
    <xf numFmtId="4" fontId="7" fillId="0" borderId="0" xfId="0" applyNumberFormat="1" applyFont="1" applyAlignment="1"/>
    <xf numFmtId="0" fontId="35" fillId="0" borderId="23" xfId="0" applyFont="1" applyBorder="1" applyAlignment="1" applyProtection="1">
      <alignment horizontal="center" vertical="center"/>
      <protection locked="0"/>
    </xf>
    <xf numFmtId="49" fontId="35" fillId="0" borderId="23" xfId="0" applyNumberFormat="1" applyFont="1" applyBorder="1" applyAlignment="1" applyProtection="1">
      <alignment horizontal="left" vertical="center" wrapText="1"/>
      <protection locked="0"/>
    </xf>
    <xf numFmtId="0" fontId="35" fillId="0" borderId="23" xfId="0" applyFont="1" applyBorder="1" applyAlignment="1" applyProtection="1">
      <alignment horizontal="left" vertical="center" wrapText="1"/>
      <protection locked="0"/>
    </xf>
    <xf numFmtId="0" fontId="35" fillId="0" borderId="23" xfId="0" applyFont="1" applyBorder="1" applyAlignment="1" applyProtection="1">
      <alignment horizontal="center" vertical="center" wrapText="1"/>
      <protection locked="0"/>
    </xf>
    <xf numFmtId="167" fontId="35" fillId="0" borderId="23" xfId="0" applyNumberFormat="1" applyFont="1" applyBorder="1" applyAlignment="1" applyProtection="1">
      <alignment vertical="center"/>
      <protection locked="0"/>
    </xf>
    <xf numFmtId="4" fontId="35" fillId="3"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protection locked="0"/>
    </xf>
    <xf numFmtId="0" fontId="36" fillId="0" borderId="4" xfId="0" applyFont="1" applyBorder="1" applyAlignment="1">
      <alignment vertical="center"/>
    </xf>
    <xf numFmtId="0" fontId="35" fillId="3" borderId="15"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37" fillId="0" borderId="0" xfId="0" applyFont="1" applyAlignment="1">
      <alignment vertical="center" wrapText="1"/>
    </xf>
    <xf numFmtId="0" fontId="0" fillId="0" borderId="15" xfId="0" applyFont="1" applyBorder="1" applyAlignment="1">
      <alignment vertical="center"/>
    </xf>
    <xf numFmtId="0" fontId="22" fillId="3" borderId="20" xfId="0" applyFont="1" applyFill="1" applyBorder="1" applyAlignment="1" applyProtection="1">
      <alignment horizontal="left" vertical="center"/>
      <protection locked="0"/>
    </xf>
    <xf numFmtId="0" fontId="22" fillId="0" borderId="21" xfId="0" applyFont="1" applyBorder="1" applyAlignment="1">
      <alignment horizontal="center" vertical="center"/>
    </xf>
    <xf numFmtId="0" fontId="0" fillId="0" borderId="21" xfId="0" applyFont="1" applyBorder="1" applyAlignment="1">
      <alignment vertical="center"/>
    </xf>
    <xf numFmtId="166" fontId="22" fillId="0" borderId="21" xfId="0" applyNumberFormat="1" applyFont="1" applyBorder="1" applyAlignment="1">
      <alignment vertical="center"/>
    </xf>
    <xf numFmtId="166" fontId="22" fillId="0" borderId="22" xfId="0" applyNumberFormat="1" applyFont="1" applyBorder="1" applyAlignment="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5" t="s">
        <v>0</v>
      </c>
      <c r="AZ1" s="15" t="s">
        <v>1</v>
      </c>
      <c r="BA1" s="15" t="s">
        <v>2</v>
      </c>
      <c r="BB1" s="15" t="s">
        <v>3</v>
      </c>
      <c r="BT1" s="15" t="s">
        <v>4</v>
      </c>
      <c r="BU1" s="15" t="s">
        <v>4</v>
      </c>
      <c r="BV1" s="15" t="s">
        <v>5</v>
      </c>
    </row>
    <row r="2" ht="36.96" customHeight="1">
      <c r="AR2" s="16" t="s">
        <v>6</v>
      </c>
      <c r="BS2" s="17" t="s">
        <v>7</v>
      </c>
      <c r="BT2" s="17" t="s">
        <v>8</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ht="24.96" customHeight="1">
      <c r="B4" s="20"/>
      <c r="D4" s="21" t="s">
        <v>10</v>
      </c>
      <c r="AR4" s="20"/>
      <c r="AS4" s="22" t="s">
        <v>11</v>
      </c>
      <c r="BE4" s="23" t="s">
        <v>12</v>
      </c>
      <c r="BS4" s="17" t="s">
        <v>13</v>
      </c>
    </row>
    <row r="5" ht="12" customHeight="1">
      <c r="B5" s="20"/>
      <c r="D5" s="24" t="s">
        <v>14</v>
      </c>
      <c r="K5" s="25" t="s">
        <v>15</v>
      </c>
      <c r="AR5" s="20"/>
      <c r="BE5" s="26" t="s">
        <v>16</v>
      </c>
      <c r="BS5" s="17" t="s">
        <v>7</v>
      </c>
    </row>
    <row r="6" ht="36.96" customHeight="1">
      <c r="B6" s="20"/>
      <c r="D6" s="27" t="s">
        <v>17</v>
      </c>
      <c r="K6" s="28" t="s">
        <v>18</v>
      </c>
      <c r="AR6" s="20"/>
      <c r="BE6" s="29"/>
      <c r="BS6" s="17" t="s">
        <v>7</v>
      </c>
    </row>
    <row r="7" ht="12" customHeight="1">
      <c r="B7" s="20"/>
      <c r="D7" s="30" t="s">
        <v>19</v>
      </c>
      <c r="K7" s="25" t="s">
        <v>3</v>
      </c>
      <c r="AK7" s="30" t="s">
        <v>20</v>
      </c>
      <c r="AN7" s="25" t="s">
        <v>3</v>
      </c>
      <c r="AR7" s="20"/>
      <c r="BE7" s="29"/>
      <c r="BS7" s="17" t="s">
        <v>7</v>
      </c>
    </row>
    <row r="8" ht="12" customHeight="1">
      <c r="B8" s="20"/>
      <c r="D8" s="30" t="s">
        <v>21</v>
      </c>
      <c r="K8" s="25" t="s">
        <v>22</v>
      </c>
      <c r="AK8" s="30" t="s">
        <v>23</v>
      </c>
      <c r="AN8" s="31" t="s">
        <v>24</v>
      </c>
      <c r="AR8" s="20"/>
      <c r="BE8" s="29"/>
      <c r="BS8" s="17" t="s">
        <v>7</v>
      </c>
    </row>
    <row r="9" ht="14.4" customHeight="1">
      <c r="B9" s="20"/>
      <c r="AR9" s="20"/>
      <c r="BE9" s="29"/>
      <c r="BS9" s="17" t="s">
        <v>7</v>
      </c>
    </row>
    <row r="10" ht="12" customHeight="1">
      <c r="B10" s="20"/>
      <c r="D10" s="30" t="s">
        <v>25</v>
      </c>
      <c r="AK10" s="30" t="s">
        <v>26</v>
      </c>
      <c r="AN10" s="25" t="s">
        <v>3</v>
      </c>
      <c r="AR10" s="20"/>
      <c r="BE10" s="29"/>
      <c r="BS10" s="17" t="s">
        <v>7</v>
      </c>
    </row>
    <row r="11" ht="18.48" customHeight="1">
      <c r="B11" s="20"/>
      <c r="E11" s="25" t="s">
        <v>27</v>
      </c>
      <c r="AK11" s="30" t="s">
        <v>28</v>
      </c>
      <c r="AN11" s="25" t="s">
        <v>3</v>
      </c>
      <c r="AR11" s="20"/>
      <c r="BE11" s="29"/>
      <c r="BS11" s="17" t="s">
        <v>7</v>
      </c>
    </row>
    <row r="12" ht="6.96" customHeight="1">
      <c r="B12" s="20"/>
      <c r="AR12" s="20"/>
      <c r="BE12" s="29"/>
      <c r="BS12" s="17" t="s">
        <v>7</v>
      </c>
    </row>
    <row r="13" ht="12" customHeight="1">
      <c r="B13" s="20"/>
      <c r="D13" s="30" t="s">
        <v>29</v>
      </c>
      <c r="AK13" s="30" t="s">
        <v>26</v>
      </c>
      <c r="AN13" s="32" t="s">
        <v>30</v>
      </c>
      <c r="AR13" s="20"/>
      <c r="BE13" s="29"/>
      <c r="BS13" s="17" t="s">
        <v>7</v>
      </c>
    </row>
    <row r="14">
      <c r="B14" s="20"/>
      <c r="E14" s="32" t="s">
        <v>30</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28</v>
      </c>
      <c r="AN14" s="32" t="s">
        <v>30</v>
      </c>
      <c r="AR14" s="20"/>
      <c r="BE14" s="29"/>
      <c r="BS14" s="17" t="s">
        <v>7</v>
      </c>
    </row>
    <row r="15" ht="6.96" customHeight="1">
      <c r="B15" s="20"/>
      <c r="AR15" s="20"/>
      <c r="BE15" s="29"/>
      <c r="BS15" s="17" t="s">
        <v>4</v>
      </c>
    </row>
    <row r="16" ht="12" customHeight="1">
      <c r="B16" s="20"/>
      <c r="D16" s="30" t="s">
        <v>31</v>
      </c>
      <c r="AK16" s="30" t="s">
        <v>26</v>
      </c>
      <c r="AN16" s="25" t="s">
        <v>32</v>
      </c>
      <c r="AR16" s="20"/>
      <c r="BE16" s="29"/>
      <c r="BS16" s="17" t="s">
        <v>4</v>
      </c>
    </row>
    <row r="17" ht="18.48" customHeight="1">
      <c r="B17" s="20"/>
      <c r="E17" s="25" t="s">
        <v>33</v>
      </c>
      <c r="AK17" s="30" t="s">
        <v>28</v>
      </c>
      <c r="AN17" s="25" t="s">
        <v>34</v>
      </c>
      <c r="AR17" s="20"/>
      <c r="BE17" s="29"/>
      <c r="BS17" s="17" t="s">
        <v>35</v>
      </c>
    </row>
    <row r="18" ht="6.96" customHeight="1">
      <c r="B18" s="20"/>
      <c r="AR18" s="20"/>
      <c r="BE18" s="29"/>
      <c r="BS18" s="17" t="s">
        <v>7</v>
      </c>
    </row>
    <row r="19" ht="12" customHeight="1">
      <c r="B19" s="20"/>
      <c r="D19" s="30" t="s">
        <v>36</v>
      </c>
      <c r="AK19" s="30" t="s">
        <v>26</v>
      </c>
      <c r="AN19" s="25" t="s">
        <v>3</v>
      </c>
      <c r="AR19" s="20"/>
      <c r="BE19" s="29"/>
      <c r="BS19" s="17" t="s">
        <v>7</v>
      </c>
    </row>
    <row r="20" ht="18.48" customHeight="1">
      <c r="B20" s="20"/>
      <c r="E20" s="25" t="s">
        <v>37</v>
      </c>
      <c r="AK20" s="30" t="s">
        <v>28</v>
      </c>
      <c r="AN20" s="25" t="s">
        <v>3</v>
      </c>
      <c r="AR20" s="20"/>
      <c r="BE20" s="29"/>
      <c r="BS20" s="17" t="s">
        <v>4</v>
      </c>
    </row>
    <row r="21" ht="6.96" customHeight="1">
      <c r="B21" s="20"/>
      <c r="AR21" s="20"/>
      <c r="BE21" s="29"/>
    </row>
    <row r="22" ht="12" customHeight="1">
      <c r="B22" s="20"/>
      <c r="D22" s="30" t="s">
        <v>38</v>
      </c>
      <c r="AR22" s="20"/>
      <c r="BE22" s="29"/>
    </row>
    <row r="23" ht="51" customHeight="1">
      <c r="B23" s="20"/>
      <c r="E23" s="34" t="s">
        <v>39</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R23" s="20"/>
      <c r="BE23" s="29"/>
    </row>
    <row r="24" ht="6.96" customHeight="1">
      <c r="B24" s="20"/>
      <c r="AR24" s="20"/>
      <c r="BE24" s="29"/>
    </row>
    <row r="25" ht="6.96" customHeight="1">
      <c r="B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R25" s="20"/>
      <c r="BE25" s="29"/>
    </row>
    <row r="26" s="1" customFormat="1" ht="25.92" customHeight="1">
      <c r="B26" s="36"/>
      <c r="D26" s="37" t="s">
        <v>40</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9">
        <f>ROUND(AG54,2)</f>
        <v>0</v>
      </c>
      <c r="AL26" s="38"/>
      <c r="AM26" s="38"/>
      <c r="AN26" s="38"/>
      <c r="AO26" s="38"/>
      <c r="AR26" s="36"/>
      <c r="BE26" s="29"/>
    </row>
    <row r="27" s="1" customFormat="1" ht="6.96" customHeight="1">
      <c r="B27" s="36"/>
      <c r="AR27" s="36"/>
      <c r="BE27" s="29"/>
    </row>
    <row r="28" s="1" customFormat="1">
      <c r="B28" s="36"/>
      <c r="L28" s="40" t="s">
        <v>41</v>
      </c>
      <c r="M28" s="40"/>
      <c r="N28" s="40"/>
      <c r="O28" s="40"/>
      <c r="P28" s="40"/>
      <c r="W28" s="40" t="s">
        <v>42</v>
      </c>
      <c r="X28" s="40"/>
      <c r="Y28" s="40"/>
      <c r="Z28" s="40"/>
      <c r="AA28" s="40"/>
      <c r="AB28" s="40"/>
      <c r="AC28" s="40"/>
      <c r="AD28" s="40"/>
      <c r="AE28" s="40"/>
      <c r="AK28" s="40" t="s">
        <v>43</v>
      </c>
      <c r="AL28" s="40"/>
      <c r="AM28" s="40"/>
      <c r="AN28" s="40"/>
      <c r="AO28" s="40"/>
      <c r="AR28" s="36"/>
      <c r="BE28" s="29"/>
    </row>
    <row r="29" s="2" customFormat="1" ht="14.4" customHeight="1">
      <c r="B29" s="41"/>
      <c r="D29" s="30" t="s">
        <v>44</v>
      </c>
      <c r="F29" s="30" t="s">
        <v>45</v>
      </c>
      <c r="L29" s="42">
        <v>0.20999999999999999</v>
      </c>
      <c r="M29" s="2"/>
      <c r="N29" s="2"/>
      <c r="O29" s="2"/>
      <c r="P29" s="2"/>
      <c r="W29" s="43">
        <f>ROUND(AZ54, 2)</f>
        <v>0</v>
      </c>
      <c r="X29" s="2"/>
      <c r="Y29" s="2"/>
      <c r="Z29" s="2"/>
      <c r="AA29" s="2"/>
      <c r="AB29" s="2"/>
      <c r="AC29" s="2"/>
      <c r="AD29" s="2"/>
      <c r="AE29" s="2"/>
      <c r="AK29" s="43">
        <f>ROUND(AV54, 2)</f>
        <v>0</v>
      </c>
      <c r="AL29" s="2"/>
      <c r="AM29" s="2"/>
      <c r="AN29" s="2"/>
      <c r="AO29" s="2"/>
      <c r="AR29" s="41"/>
      <c r="BE29" s="44"/>
    </row>
    <row r="30" s="2" customFormat="1" ht="14.4" customHeight="1">
      <c r="B30" s="41"/>
      <c r="F30" s="30" t="s">
        <v>46</v>
      </c>
      <c r="L30" s="42">
        <v>0.14999999999999999</v>
      </c>
      <c r="M30" s="2"/>
      <c r="N30" s="2"/>
      <c r="O30" s="2"/>
      <c r="P30" s="2"/>
      <c r="W30" s="43">
        <f>ROUND(BA54, 2)</f>
        <v>0</v>
      </c>
      <c r="X30" s="2"/>
      <c r="Y30" s="2"/>
      <c r="Z30" s="2"/>
      <c r="AA30" s="2"/>
      <c r="AB30" s="2"/>
      <c r="AC30" s="2"/>
      <c r="AD30" s="2"/>
      <c r="AE30" s="2"/>
      <c r="AK30" s="43">
        <f>ROUND(AW54, 2)</f>
        <v>0</v>
      </c>
      <c r="AL30" s="2"/>
      <c r="AM30" s="2"/>
      <c r="AN30" s="2"/>
      <c r="AO30" s="2"/>
      <c r="AR30" s="41"/>
      <c r="BE30" s="44"/>
    </row>
    <row r="31" hidden="1" s="2" customFormat="1" ht="14.4" customHeight="1">
      <c r="B31" s="41"/>
      <c r="F31" s="30" t="s">
        <v>47</v>
      </c>
      <c r="L31" s="42">
        <v>0.20999999999999999</v>
      </c>
      <c r="M31" s="2"/>
      <c r="N31" s="2"/>
      <c r="O31" s="2"/>
      <c r="P31" s="2"/>
      <c r="W31" s="43">
        <f>ROUND(BB54, 2)</f>
        <v>0</v>
      </c>
      <c r="X31" s="2"/>
      <c r="Y31" s="2"/>
      <c r="Z31" s="2"/>
      <c r="AA31" s="2"/>
      <c r="AB31" s="2"/>
      <c r="AC31" s="2"/>
      <c r="AD31" s="2"/>
      <c r="AE31" s="2"/>
      <c r="AK31" s="43">
        <v>0</v>
      </c>
      <c r="AL31" s="2"/>
      <c r="AM31" s="2"/>
      <c r="AN31" s="2"/>
      <c r="AO31" s="2"/>
      <c r="AR31" s="41"/>
      <c r="BE31" s="44"/>
    </row>
    <row r="32" hidden="1" s="2" customFormat="1" ht="14.4" customHeight="1">
      <c r="B32" s="41"/>
      <c r="F32" s="30" t="s">
        <v>48</v>
      </c>
      <c r="L32" s="42">
        <v>0.14999999999999999</v>
      </c>
      <c r="M32" s="2"/>
      <c r="N32" s="2"/>
      <c r="O32" s="2"/>
      <c r="P32" s="2"/>
      <c r="W32" s="43">
        <f>ROUND(BC54, 2)</f>
        <v>0</v>
      </c>
      <c r="X32" s="2"/>
      <c r="Y32" s="2"/>
      <c r="Z32" s="2"/>
      <c r="AA32" s="2"/>
      <c r="AB32" s="2"/>
      <c r="AC32" s="2"/>
      <c r="AD32" s="2"/>
      <c r="AE32" s="2"/>
      <c r="AK32" s="43">
        <v>0</v>
      </c>
      <c r="AL32" s="2"/>
      <c r="AM32" s="2"/>
      <c r="AN32" s="2"/>
      <c r="AO32" s="2"/>
      <c r="AR32" s="41"/>
      <c r="BE32" s="44"/>
    </row>
    <row r="33" hidden="1" s="2" customFormat="1" ht="14.4" customHeight="1">
      <c r="B33" s="41"/>
      <c r="F33" s="30" t="s">
        <v>49</v>
      </c>
      <c r="L33" s="42">
        <v>0</v>
      </c>
      <c r="M33" s="2"/>
      <c r="N33" s="2"/>
      <c r="O33" s="2"/>
      <c r="P33" s="2"/>
      <c r="W33" s="43">
        <f>ROUND(BD54, 2)</f>
        <v>0</v>
      </c>
      <c r="X33" s="2"/>
      <c r="Y33" s="2"/>
      <c r="Z33" s="2"/>
      <c r="AA33" s="2"/>
      <c r="AB33" s="2"/>
      <c r="AC33" s="2"/>
      <c r="AD33" s="2"/>
      <c r="AE33" s="2"/>
      <c r="AK33" s="43">
        <v>0</v>
      </c>
      <c r="AL33" s="2"/>
      <c r="AM33" s="2"/>
      <c r="AN33" s="2"/>
      <c r="AO33" s="2"/>
      <c r="AR33" s="41"/>
    </row>
    <row r="34" s="1" customFormat="1" ht="6.96" customHeight="1">
      <c r="B34" s="36"/>
      <c r="AR34" s="36"/>
    </row>
    <row r="35" s="1" customFormat="1" ht="25.92" customHeight="1">
      <c r="B35" s="36"/>
      <c r="C35" s="45"/>
      <c r="D35" s="46" t="s">
        <v>50</v>
      </c>
      <c r="E35" s="47"/>
      <c r="F35" s="47"/>
      <c r="G35" s="47"/>
      <c r="H35" s="47"/>
      <c r="I35" s="47"/>
      <c r="J35" s="47"/>
      <c r="K35" s="47"/>
      <c r="L35" s="47"/>
      <c r="M35" s="47"/>
      <c r="N35" s="47"/>
      <c r="O35" s="47"/>
      <c r="P35" s="47"/>
      <c r="Q35" s="47"/>
      <c r="R35" s="47"/>
      <c r="S35" s="47"/>
      <c r="T35" s="48" t="s">
        <v>51</v>
      </c>
      <c r="U35" s="47"/>
      <c r="V35" s="47"/>
      <c r="W35" s="47"/>
      <c r="X35" s="49" t="s">
        <v>52</v>
      </c>
      <c r="Y35" s="47"/>
      <c r="Z35" s="47"/>
      <c r="AA35" s="47"/>
      <c r="AB35" s="47"/>
      <c r="AC35" s="47"/>
      <c r="AD35" s="47"/>
      <c r="AE35" s="47"/>
      <c r="AF35" s="47"/>
      <c r="AG35" s="47"/>
      <c r="AH35" s="47"/>
      <c r="AI35" s="47"/>
      <c r="AJ35" s="47"/>
      <c r="AK35" s="50">
        <f>SUM(AK26:AK33)</f>
        <v>0</v>
      </c>
      <c r="AL35" s="47"/>
      <c r="AM35" s="47"/>
      <c r="AN35" s="47"/>
      <c r="AO35" s="51"/>
      <c r="AP35" s="45"/>
      <c r="AQ35" s="45"/>
      <c r="AR35" s="36"/>
    </row>
    <row r="36" s="1" customFormat="1" ht="6.96" customHeight="1">
      <c r="B36" s="36"/>
      <c r="AR36" s="36"/>
    </row>
    <row r="37" s="1" customFormat="1" ht="6.96" customHeight="1">
      <c r="B37" s="52"/>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36"/>
    </row>
    <row r="41" s="1" customFormat="1" ht="6.96" customHeight="1">
      <c r="B41" s="54"/>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36"/>
    </row>
    <row r="42" s="1" customFormat="1" ht="24.96" customHeight="1">
      <c r="B42" s="36"/>
      <c r="C42" s="21" t="s">
        <v>53</v>
      </c>
      <c r="AR42" s="36"/>
    </row>
    <row r="43" s="1" customFormat="1" ht="6.96" customHeight="1">
      <c r="B43" s="36"/>
      <c r="AR43" s="36"/>
    </row>
    <row r="44" s="3" customFormat="1" ht="12" customHeight="1">
      <c r="B44" s="56"/>
      <c r="C44" s="30" t="s">
        <v>14</v>
      </c>
      <c r="L44" s="3" t="str">
        <f>K5</f>
        <v>573819</v>
      </c>
      <c r="AR44" s="56"/>
    </row>
    <row r="45" s="4" customFormat="1" ht="36.96" customHeight="1">
      <c r="B45" s="57"/>
      <c r="C45" s="58" t="s">
        <v>17</v>
      </c>
      <c r="L45" s="59" t="str">
        <f>K6</f>
        <v>Doksy - ZŠ K.H.Máchy, stavební úpravy sociálních zařízení</v>
      </c>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R45" s="57"/>
    </row>
    <row r="46" s="1" customFormat="1" ht="6.96" customHeight="1">
      <c r="B46" s="36"/>
      <c r="AR46" s="36"/>
    </row>
    <row r="47" s="1" customFormat="1" ht="12" customHeight="1">
      <c r="B47" s="36"/>
      <c r="C47" s="30" t="s">
        <v>21</v>
      </c>
      <c r="L47" s="60" t="str">
        <f>IF(K8="","",K8)</f>
        <v>Doksy</v>
      </c>
      <c r="AI47" s="30" t="s">
        <v>23</v>
      </c>
      <c r="AM47" s="61" t="str">
        <f>IF(AN8= "","",AN8)</f>
        <v>15. 7. 2019</v>
      </c>
      <c r="AN47" s="61"/>
      <c r="AR47" s="36"/>
    </row>
    <row r="48" s="1" customFormat="1" ht="6.96" customHeight="1">
      <c r="B48" s="36"/>
      <c r="AR48" s="36"/>
    </row>
    <row r="49" s="1" customFormat="1" ht="27.9" customHeight="1">
      <c r="B49" s="36"/>
      <c r="C49" s="30" t="s">
        <v>25</v>
      </c>
      <c r="L49" s="3" t="str">
        <f>IF(E11= "","",E11)</f>
        <v>Město Doksy, nám. Republiky 193</v>
      </c>
      <c r="AI49" s="30" t="s">
        <v>31</v>
      </c>
      <c r="AM49" s="62" t="str">
        <f>IF(E17="","",E17)</f>
        <v>BKN,spol.s r.o.Vladislavova 29/I,566 01Vysoké Mýto</v>
      </c>
      <c r="AN49" s="3"/>
      <c r="AO49" s="3"/>
      <c r="AP49" s="3"/>
      <c r="AR49" s="36"/>
      <c r="AS49" s="63" t="s">
        <v>54</v>
      </c>
      <c r="AT49" s="64"/>
      <c r="AU49" s="65"/>
      <c r="AV49" s="65"/>
      <c r="AW49" s="65"/>
      <c r="AX49" s="65"/>
      <c r="AY49" s="65"/>
      <c r="AZ49" s="65"/>
      <c r="BA49" s="65"/>
      <c r="BB49" s="65"/>
      <c r="BC49" s="65"/>
      <c r="BD49" s="66"/>
    </row>
    <row r="50" s="1" customFormat="1" ht="15.15" customHeight="1">
      <c r="B50" s="36"/>
      <c r="C50" s="30" t="s">
        <v>29</v>
      </c>
      <c r="L50" s="3" t="str">
        <f>IF(E14= "Vyplň údaj","",E14)</f>
        <v/>
      </c>
      <c r="AI50" s="30" t="s">
        <v>36</v>
      </c>
      <c r="AM50" s="62" t="str">
        <f>IF(E20="","",E20)</f>
        <v xml:space="preserve"> </v>
      </c>
      <c r="AN50" s="3"/>
      <c r="AO50" s="3"/>
      <c r="AP50" s="3"/>
      <c r="AR50" s="36"/>
      <c r="AS50" s="67"/>
      <c r="AT50" s="68"/>
      <c r="AU50" s="69"/>
      <c r="AV50" s="69"/>
      <c r="AW50" s="69"/>
      <c r="AX50" s="69"/>
      <c r="AY50" s="69"/>
      <c r="AZ50" s="69"/>
      <c r="BA50" s="69"/>
      <c r="BB50" s="69"/>
      <c r="BC50" s="69"/>
      <c r="BD50" s="70"/>
    </row>
    <row r="51" s="1" customFormat="1" ht="10.8" customHeight="1">
      <c r="B51" s="36"/>
      <c r="AR51" s="36"/>
      <c r="AS51" s="67"/>
      <c r="AT51" s="68"/>
      <c r="AU51" s="69"/>
      <c r="AV51" s="69"/>
      <c r="AW51" s="69"/>
      <c r="AX51" s="69"/>
      <c r="AY51" s="69"/>
      <c r="AZ51" s="69"/>
      <c r="BA51" s="69"/>
      <c r="BB51" s="69"/>
      <c r="BC51" s="69"/>
      <c r="BD51" s="70"/>
    </row>
    <row r="52" s="1" customFormat="1" ht="29.28" customHeight="1">
      <c r="B52" s="36"/>
      <c r="C52" s="71" t="s">
        <v>55</v>
      </c>
      <c r="D52" s="72"/>
      <c r="E52" s="72"/>
      <c r="F52" s="72"/>
      <c r="G52" s="72"/>
      <c r="H52" s="73"/>
      <c r="I52" s="74" t="s">
        <v>56</v>
      </c>
      <c r="J52" s="72"/>
      <c r="K52" s="72"/>
      <c r="L52" s="72"/>
      <c r="M52" s="72"/>
      <c r="N52" s="72"/>
      <c r="O52" s="72"/>
      <c r="P52" s="72"/>
      <c r="Q52" s="72"/>
      <c r="R52" s="72"/>
      <c r="S52" s="72"/>
      <c r="T52" s="72"/>
      <c r="U52" s="72"/>
      <c r="V52" s="72"/>
      <c r="W52" s="72"/>
      <c r="X52" s="72"/>
      <c r="Y52" s="72"/>
      <c r="Z52" s="72"/>
      <c r="AA52" s="72"/>
      <c r="AB52" s="72"/>
      <c r="AC52" s="72"/>
      <c r="AD52" s="72"/>
      <c r="AE52" s="72"/>
      <c r="AF52" s="72"/>
      <c r="AG52" s="75" t="s">
        <v>57</v>
      </c>
      <c r="AH52" s="72"/>
      <c r="AI52" s="72"/>
      <c r="AJ52" s="72"/>
      <c r="AK52" s="72"/>
      <c r="AL52" s="72"/>
      <c r="AM52" s="72"/>
      <c r="AN52" s="74" t="s">
        <v>58</v>
      </c>
      <c r="AO52" s="72"/>
      <c r="AP52" s="72"/>
      <c r="AQ52" s="76" t="s">
        <v>59</v>
      </c>
      <c r="AR52" s="36"/>
      <c r="AS52" s="77" t="s">
        <v>60</v>
      </c>
      <c r="AT52" s="78" t="s">
        <v>61</v>
      </c>
      <c r="AU52" s="78" t="s">
        <v>62</v>
      </c>
      <c r="AV52" s="78" t="s">
        <v>63</v>
      </c>
      <c r="AW52" s="78" t="s">
        <v>64</v>
      </c>
      <c r="AX52" s="78" t="s">
        <v>65</v>
      </c>
      <c r="AY52" s="78" t="s">
        <v>66</v>
      </c>
      <c r="AZ52" s="78" t="s">
        <v>67</v>
      </c>
      <c r="BA52" s="78" t="s">
        <v>68</v>
      </c>
      <c r="BB52" s="78" t="s">
        <v>69</v>
      </c>
      <c r="BC52" s="78" t="s">
        <v>70</v>
      </c>
      <c r="BD52" s="79" t="s">
        <v>71</v>
      </c>
    </row>
    <row r="53" s="1" customFormat="1" ht="10.8" customHeight="1">
      <c r="B53" s="36"/>
      <c r="AR53" s="36"/>
      <c r="AS53" s="80"/>
      <c r="AT53" s="65"/>
      <c r="AU53" s="65"/>
      <c r="AV53" s="65"/>
      <c r="AW53" s="65"/>
      <c r="AX53" s="65"/>
      <c r="AY53" s="65"/>
      <c r="AZ53" s="65"/>
      <c r="BA53" s="65"/>
      <c r="BB53" s="65"/>
      <c r="BC53" s="65"/>
      <c r="BD53" s="66"/>
    </row>
    <row r="54" s="5" customFormat="1" ht="32.4" customHeight="1">
      <c r="B54" s="81"/>
      <c r="C54" s="82" t="s">
        <v>72</v>
      </c>
      <c r="D54" s="83"/>
      <c r="E54" s="83"/>
      <c r="F54" s="83"/>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4">
        <f>ROUND(AG55,2)</f>
        <v>0</v>
      </c>
      <c r="AH54" s="84"/>
      <c r="AI54" s="84"/>
      <c r="AJ54" s="84"/>
      <c r="AK54" s="84"/>
      <c r="AL54" s="84"/>
      <c r="AM54" s="84"/>
      <c r="AN54" s="85">
        <f>SUM(AG54,AT54)</f>
        <v>0</v>
      </c>
      <c r="AO54" s="85"/>
      <c r="AP54" s="85"/>
      <c r="AQ54" s="86" t="s">
        <v>3</v>
      </c>
      <c r="AR54" s="81"/>
      <c r="AS54" s="87">
        <f>ROUND(AS55,2)</f>
        <v>0</v>
      </c>
      <c r="AT54" s="88">
        <f>ROUND(SUM(AV54:AW54),2)</f>
        <v>0</v>
      </c>
      <c r="AU54" s="89">
        <f>ROUND(AU55,5)</f>
        <v>0</v>
      </c>
      <c r="AV54" s="88">
        <f>ROUND(AZ54*L29,2)</f>
        <v>0</v>
      </c>
      <c r="AW54" s="88">
        <f>ROUND(BA54*L30,2)</f>
        <v>0</v>
      </c>
      <c r="AX54" s="88">
        <f>ROUND(BB54*L29,2)</f>
        <v>0</v>
      </c>
      <c r="AY54" s="88">
        <f>ROUND(BC54*L30,2)</f>
        <v>0</v>
      </c>
      <c r="AZ54" s="88">
        <f>ROUND(AZ55,2)</f>
        <v>0</v>
      </c>
      <c r="BA54" s="88">
        <f>ROUND(BA55,2)</f>
        <v>0</v>
      </c>
      <c r="BB54" s="88">
        <f>ROUND(BB55,2)</f>
        <v>0</v>
      </c>
      <c r="BC54" s="88">
        <f>ROUND(BC55,2)</f>
        <v>0</v>
      </c>
      <c r="BD54" s="90">
        <f>ROUND(BD55,2)</f>
        <v>0</v>
      </c>
      <c r="BS54" s="91" t="s">
        <v>73</v>
      </c>
      <c r="BT54" s="91" t="s">
        <v>74</v>
      </c>
      <c r="BU54" s="92" t="s">
        <v>75</v>
      </c>
      <c r="BV54" s="91" t="s">
        <v>76</v>
      </c>
      <c r="BW54" s="91" t="s">
        <v>5</v>
      </c>
      <c r="BX54" s="91" t="s">
        <v>77</v>
      </c>
      <c r="CL54" s="91" t="s">
        <v>3</v>
      </c>
    </row>
    <row r="55" s="6" customFormat="1" ht="16.5" customHeight="1">
      <c r="B55" s="93"/>
      <c r="C55" s="94"/>
      <c r="D55" s="95" t="s">
        <v>78</v>
      </c>
      <c r="E55" s="95"/>
      <c r="F55" s="95"/>
      <c r="G55" s="95"/>
      <c r="H55" s="95"/>
      <c r="I55" s="96"/>
      <c r="J55" s="95" t="s">
        <v>79</v>
      </c>
      <c r="K55" s="95"/>
      <c r="L55" s="95"/>
      <c r="M55" s="95"/>
      <c r="N55" s="95"/>
      <c r="O55" s="95"/>
      <c r="P55" s="95"/>
      <c r="Q55" s="95"/>
      <c r="R55" s="95"/>
      <c r="S55" s="95"/>
      <c r="T55" s="95"/>
      <c r="U55" s="95"/>
      <c r="V55" s="95"/>
      <c r="W55" s="95"/>
      <c r="X55" s="95"/>
      <c r="Y55" s="95"/>
      <c r="Z55" s="95"/>
      <c r="AA55" s="95"/>
      <c r="AB55" s="95"/>
      <c r="AC55" s="95"/>
      <c r="AD55" s="95"/>
      <c r="AE55" s="95"/>
      <c r="AF55" s="95"/>
      <c r="AG55" s="97">
        <f>ROUND(AG56,2)</f>
        <v>0</v>
      </c>
      <c r="AH55" s="96"/>
      <c r="AI55" s="96"/>
      <c r="AJ55" s="96"/>
      <c r="AK55" s="96"/>
      <c r="AL55" s="96"/>
      <c r="AM55" s="96"/>
      <c r="AN55" s="98">
        <f>SUM(AG55,AT55)</f>
        <v>0</v>
      </c>
      <c r="AO55" s="96"/>
      <c r="AP55" s="96"/>
      <c r="AQ55" s="99" t="s">
        <v>80</v>
      </c>
      <c r="AR55" s="93"/>
      <c r="AS55" s="100">
        <f>ROUND(AS56,2)</f>
        <v>0</v>
      </c>
      <c r="AT55" s="101">
        <f>ROUND(SUM(AV55:AW55),2)</f>
        <v>0</v>
      </c>
      <c r="AU55" s="102">
        <f>ROUND(AU56,5)</f>
        <v>0</v>
      </c>
      <c r="AV55" s="101">
        <f>ROUND(AZ55*L29,2)</f>
        <v>0</v>
      </c>
      <c r="AW55" s="101">
        <f>ROUND(BA55*L30,2)</f>
        <v>0</v>
      </c>
      <c r="AX55" s="101">
        <f>ROUND(BB55*L29,2)</f>
        <v>0</v>
      </c>
      <c r="AY55" s="101">
        <f>ROUND(BC55*L30,2)</f>
        <v>0</v>
      </c>
      <c r="AZ55" s="101">
        <f>ROUND(AZ56,2)</f>
        <v>0</v>
      </c>
      <c r="BA55" s="101">
        <f>ROUND(BA56,2)</f>
        <v>0</v>
      </c>
      <c r="BB55" s="101">
        <f>ROUND(BB56,2)</f>
        <v>0</v>
      </c>
      <c r="BC55" s="101">
        <f>ROUND(BC56,2)</f>
        <v>0</v>
      </c>
      <c r="BD55" s="103">
        <f>ROUND(BD56,2)</f>
        <v>0</v>
      </c>
      <c r="BS55" s="104" t="s">
        <v>73</v>
      </c>
      <c r="BT55" s="104" t="s">
        <v>81</v>
      </c>
      <c r="BU55" s="104" t="s">
        <v>75</v>
      </c>
      <c r="BV55" s="104" t="s">
        <v>76</v>
      </c>
      <c r="BW55" s="104" t="s">
        <v>82</v>
      </c>
      <c r="BX55" s="104" t="s">
        <v>5</v>
      </c>
      <c r="CL55" s="104" t="s">
        <v>83</v>
      </c>
      <c r="CM55" s="104" t="s">
        <v>84</v>
      </c>
    </row>
    <row r="56" s="3" customFormat="1" ht="16.5" customHeight="1">
      <c r="A56" s="105" t="s">
        <v>85</v>
      </c>
      <c r="B56" s="56"/>
      <c r="C56" s="9"/>
      <c r="D56" s="9"/>
      <c r="E56" s="106" t="s">
        <v>86</v>
      </c>
      <c r="F56" s="106"/>
      <c r="G56" s="106"/>
      <c r="H56" s="106"/>
      <c r="I56" s="106"/>
      <c r="J56" s="9"/>
      <c r="K56" s="106" t="s">
        <v>87</v>
      </c>
      <c r="L56" s="106"/>
      <c r="M56" s="106"/>
      <c r="N56" s="106"/>
      <c r="O56" s="106"/>
      <c r="P56" s="106"/>
      <c r="Q56" s="106"/>
      <c r="R56" s="106"/>
      <c r="S56" s="106"/>
      <c r="T56" s="106"/>
      <c r="U56" s="106"/>
      <c r="V56" s="106"/>
      <c r="W56" s="106"/>
      <c r="X56" s="106"/>
      <c r="Y56" s="106"/>
      <c r="Z56" s="106"/>
      <c r="AA56" s="106"/>
      <c r="AB56" s="106"/>
      <c r="AC56" s="106"/>
      <c r="AD56" s="106"/>
      <c r="AE56" s="106"/>
      <c r="AF56" s="106"/>
      <c r="AG56" s="107">
        <f>'D.1.1.4.2 - Zařízení pro ...'!J32</f>
        <v>0</v>
      </c>
      <c r="AH56" s="9"/>
      <c r="AI56" s="9"/>
      <c r="AJ56" s="9"/>
      <c r="AK56" s="9"/>
      <c r="AL56" s="9"/>
      <c r="AM56" s="9"/>
      <c r="AN56" s="107">
        <f>SUM(AG56,AT56)</f>
        <v>0</v>
      </c>
      <c r="AO56" s="9"/>
      <c r="AP56" s="9"/>
      <c r="AQ56" s="108" t="s">
        <v>88</v>
      </c>
      <c r="AR56" s="56"/>
      <c r="AS56" s="109">
        <v>0</v>
      </c>
      <c r="AT56" s="110">
        <f>ROUND(SUM(AV56:AW56),2)</f>
        <v>0</v>
      </c>
      <c r="AU56" s="111">
        <f>'D.1.1.4.2 - Zařízení pro ...'!P92</f>
        <v>0</v>
      </c>
      <c r="AV56" s="110">
        <f>'D.1.1.4.2 - Zařízení pro ...'!J35</f>
        <v>0</v>
      </c>
      <c r="AW56" s="110">
        <f>'D.1.1.4.2 - Zařízení pro ...'!J36</f>
        <v>0</v>
      </c>
      <c r="AX56" s="110">
        <f>'D.1.1.4.2 - Zařízení pro ...'!J37</f>
        <v>0</v>
      </c>
      <c r="AY56" s="110">
        <f>'D.1.1.4.2 - Zařízení pro ...'!J38</f>
        <v>0</v>
      </c>
      <c r="AZ56" s="110">
        <f>'D.1.1.4.2 - Zařízení pro ...'!F35</f>
        <v>0</v>
      </c>
      <c r="BA56" s="110">
        <f>'D.1.1.4.2 - Zařízení pro ...'!F36</f>
        <v>0</v>
      </c>
      <c r="BB56" s="110">
        <f>'D.1.1.4.2 - Zařízení pro ...'!F37</f>
        <v>0</v>
      </c>
      <c r="BC56" s="110">
        <f>'D.1.1.4.2 - Zařízení pro ...'!F38</f>
        <v>0</v>
      </c>
      <c r="BD56" s="112">
        <f>'D.1.1.4.2 - Zařízení pro ...'!F39</f>
        <v>0</v>
      </c>
      <c r="BT56" s="25" t="s">
        <v>84</v>
      </c>
      <c r="BV56" s="25" t="s">
        <v>76</v>
      </c>
      <c r="BW56" s="25" t="s">
        <v>89</v>
      </c>
      <c r="BX56" s="25" t="s">
        <v>82</v>
      </c>
      <c r="CL56" s="25" t="s">
        <v>83</v>
      </c>
    </row>
    <row r="57" s="1" customFormat="1" ht="30" customHeight="1">
      <c r="B57" s="36"/>
      <c r="AR57" s="36"/>
    </row>
    <row r="58" s="1" customFormat="1" ht="6.96" customHeight="1">
      <c r="B58" s="52"/>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36"/>
    </row>
  </sheetData>
  <mergeCells count="46">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C52:G52"/>
    <mergeCell ref="I52:AF52"/>
    <mergeCell ref="AG52:AM52"/>
    <mergeCell ref="AN52:AP52"/>
    <mergeCell ref="AN55:AP55"/>
    <mergeCell ref="AG55:AM55"/>
    <mergeCell ref="D55:H55"/>
    <mergeCell ref="J55:AF55"/>
    <mergeCell ref="AN56:AP56"/>
    <mergeCell ref="AG56:AM56"/>
    <mergeCell ref="E56:I56"/>
    <mergeCell ref="K56:AF56"/>
    <mergeCell ref="AG54:AM54"/>
    <mergeCell ref="AN54:AP54"/>
  </mergeCells>
  <hyperlinks>
    <hyperlink ref="A56" location="'D.1.1.4.2 - Zařízení pro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13"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6" t="s">
        <v>6</v>
      </c>
      <c r="AT2" s="17" t="s">
        <v>89</v>
      </c>
    </row>
    <row r="3" ht="6.96" customHeight="1">
      <c r="B3" s="18"/>
      <c r="C3" s="19"/>
      <c r="D3" s="19"/>
      <c r="E3" s="19"/>
      <c r="F3" s="19"/>
      <c r="G3" s="19"/>
      <c r="H3" s="19"/>
      <c r="I3" s="114"/>
      <c r="J3" s="19"/>
      <c r="K3" s="19"/>
      <c r="L3" s="20"/>
      <c r="AT3" s="17" t="s">
        <v>84</v>
      </c>
    </row>
    <row r="4" ht="24.96" customHeight="1">
      <c r="B4" s="20"/>
      <c r="D4" s="21" t="s">
        <v>90</v>
      </c>
      <c r="L4" s="20"/>
      <c r="M4" s="115" t="s">
        <v>11</v>
      </c>
      <c r="AT4" s="17" t="s">
        <v>4</v>
      </c>
    </row>
    <row r="5" ht="6.96" customHeight="1">
      <c r="B5" s="20"/>
      <c r="L5" s="20"/>
    </row>
    <row r="6" ht="12" customHeight="1">
      <c r="B6" s="20"/>
      <c r="D6" s="30" t="s">
        <v>17</v>
      </c>
      <c r="L6" s="20"/>
    </row>
    <row r="7" ht="16.5" customHeight="1">
      <c r="B7" s="20"/>
      <c r="E7" s="116" t="str">
        <f>'Rekapitulace stavby'!K6</f>
        <v>Doksy - ZŠ K.H.Máchy, stavební úpravy sociálních zařízení</v>
      </c>
      <c r="F7" s="30"/>
      <c r="G7" s="30"/>
      <c r="H7" s="30"/>
      <c r="L7" s="20"/>
    </row>
    <row r="8" ht="12" customHeight="1">
      <c r="B8" s="20"/>
      <c r="D8" s="30" t="s">
        <v>91</v>
      </c>
      <c r="L8" s="20"/>
    </row>
    <row r="9" s="1" customFormat="1" ht="16.5" customHeight="1">
      <c r="B9" s="36"/>
      <c r="E9" s="116" t="s">
        <v>92</v>
      </c>
      <c r="F9" s="1"/>
      <c r="G9" s="1"/>
      <c r="H9" s="1"/>
      <c r="I9" s="117"/>
      <c r="L9" s="36"/>
    </row>
    <row r="10" s="1" customFormat="1" ht="12" customHeight="1">
      <c r="B10" s="36"/>
      <c r="D10" s="30" t="s">
        <v>93</v>
      </c>
      <c r="I10" s="117"/>
      <c r="L10" s="36"/>
    </row>
    <row r="11" s="1" customFormat="1" ht="36.96" customHeight="1">
      <c r="B11" s="36"/>
      <c r="E11" s="59" t="s">
        <v>94</v>
      </c>
      <c r="F11" s="1"/>
      <c r="G11" s="1"/>
      <c r="H11" s="1"/>
      <c r="I11" s="117"/>
      <c r="L11" s="36"/>
    </row>
    <row r="12" s="1" customFormat="1">
      <c r="B12" s="36"/>
      <c r="I12" s="117"/>
      <c r="L12" s="36"/>
    </row>
    <row r="13" s="1" customFormat="1" ht="12" customHeight="1">
      <c r="B13" s="36"/>
      <c r="D13" s="30" t="s">
        <v>19</v>
      </c>
      <c r="F13" s="25" t="s">
        <v>83</v>
      </c>
      <c r="I13" s="118" t="s">
        <v>20</v>
      </c>
      <c r="J13" s="25" t="s">
        <v>3</v>
      </c>
      <c r="L13" s="36"/>
    </row>
    <row r="14" s="1" customFormat="1" ht="12" customHeight="1">
      <c r="B14" s="36"/>
      <c r="D14" s="30" t="s">
        <v>21</v>
      </c>
      <c r="F14" s="25" t="s">
        <v>22</v>
      </c>
      <c r="I14" s="118" t="s">
        <v>23</v>
      </c>
      <c r="J14" s="61" t="str">
        <f>'Rekapitulace stavby'!AN8</f>
        <v>15. 7. 2019</v>
      </c>
      <c r="L14" s="36"/>
    </row>
    <row r="15" s="1" customFormat="1" ht="10.8" customHeight="1">
      <c r="B15" s="36"/>
      <c r="I15" s="117"/>
      <c r="L15" s="36"/>
    </row>
    <row r="16" s="1" customFormat="1" ht="12" customHeight="1">
      <c r="B16" s="36"/>
      <c r="D16" s="30" t="s">
        <v>25</v>
      </c>
      <c r="I16" s="118" t="s">
        <v>26</v>
      </c>
      <c r="J16" s="25" t="s">
        <v>3</v>
      </c>
      <c r="L16" s="36"/>
    </row>
    <row r="17" s="1" customFormat="1" ht="18" customHeight="1">
      <c r="B17" s="36"/>
      <c r="E17" s="25" t="s">
        <v>27</v>
      </c>
      <c r="I17" s="118" t="s">
        <v>28</v>
      </c>
      <c r="J17" s="25" t="s">
        <v>3</v>
      </c>
      <c r="L17" s="36"/>
    </row>
    <row r="18" s="1" customFormat="1" ht="6.96" customHeight="1">
      <c r="B18" s="36"/>
      <c r="I18" s="117"/>
      <c r="L18" s="36"/>
    </row>
    <row r="19" s="1" customFormat="1" ht="12" customHeight="1">
      <c r="B19" s="36"/>
      <c r="D19" s="30" t="s">
        <v>29</v>
      </c>
      <c r="I19" s="118" t="s">
        <v>26</v>
      </c>
      <c r="J19" s="31" t="str">
        <f>'Rekapitulace stavby'!AN13</f>
        <v>Vyplň údaj</v>
      </c>
      <c r="L19" s="36"/>
    </row>
    <row r="20" s="1" customFormat="1" ht="18" customHeight="1">
      <c r="B20" s="36"/>
      <c r="E20" s="31" t="str">
        <f>'Rekapitulace stavby'!E14</f>
        <v>Vyplň údaj</v>
      </c>
      <c r="F20" s="25"/>
      <c r="G20" s="25"/>
      <c r="H20" s="25"/>
      <c r="I20" s="118" t="s">
        <v>28</v>
      </c>
      <c r="J20" s="31" t="str">
        <f>'Rekapitulace stavby'!AN14</f>
        <v>Vyplň údaj</v>
      </c>
      <c r="L20" s="36"/>
    </row>
    <row r="21" s="1" customFormat="1" ht="6.96" customHeight="1">
      <c r="B21" s="36"/>
      <c r="I21" s="117"/>
      <c r="L21" s="36"/>
    </row>
    <row r="22" s="1" customFormat="1" ht="12" customHeight="1">
      <c r="B22" s="36"/>
      <c r="D22" s="30" t="s">
        <v>31</v>
      </c>
      <c r="I22" s="118" t="s">
        <v>26</v>
      </c>
      <c r="J22" s="25" t="s">
        <v>32</v>
      </c>
      <c r="L22" s="36"/>
    </row>
    <row r="23" s="1" customFormat="1" ht="18" customHeight="1">
      <c r="B23" s="36"/>
      <c r="E23" s="25" t="s">
        <v>33</v>
      </c>
      <c r="I23" s="118" t="s">
        <v>28</v>
      </c>
      <c r="J23" s="25" t="s">
        <v>34</v>
      </c>
      <c r="L23" s="36"/>
    </row>
    <row r="24" s="1" customFormat="1" ht="6.96" customHeight="1">
      <c r="B24" s="36"/>
      <c r="I24" s="117"/>
      <c r="L24" s="36"/>
    </row>
    <row r="25" s="1" customFormat="1" ht="12" customHeight="1">
      <c r="B25" s="36"/>
      <c r="D25" s="30" t="s">
        <v>36</v>
      </c>
      <c r="I25" s="118" t="s">
        <v>26</v>
      </c>
      <c r="J25" s="25" t="s">
        <v>3</v>
      </c>
      <c r="L25" s="36"/>
    </row>
    <row r="26" s="1" customFormat="1" ht="18" customHeight="1">
      <c r="B26" s="36"/>
      <c r="E26" s="25" t="s">
        <v>95</v>
      </c>
      <c r="I26" s="118" t="s">
        <v>28</v>
      </c>
      <c r="J26" s="25" t="s">
        <v>3</v>
      </c>
      <c r="L26" s="36"/>
    </row>
    <row r="27" s="1" customFormat="1" ht="6.96" customHeight="1">
      <c r="B27" s="36"/>
      <c r="I27" s="117"/>
      <c r="L27" s="36"/>
    </row>
    <row r="28" s="1" customFormat="1" ht="12" customHeight="1">
      <c r="B28" s="36"/>
      <c r="D28" s="30" t="s">
        <v>38</v>
      </c>
      <c r="I28" s="117"/>
      <c r="L28" s="36"/>
    </row>
    <row r="29" s="7" customFormat="1" ht="16.5" customHeight="1">
      <c r="B29" s="119"/>
      <c r="E29" s="34" t="s">
        <v>3</v>
      </c>
      <c r="F29" s="34"/>
      <c r="G29" s="34"/>
      <c r="H29" s="34"/>
      <c r="I29" s="120"/>
      <c r="L29" s="119"/>
    </row>
    <row r="30" s="1" customFormat="1" ht="6.96" customHeight="1">
      <c r="B30" s="36"/>
      <c r="I30" s="117"/>
      <c r="L30" s="36"/>
    </row>
    <row r="31" s="1" customFormat="1" ht="6.96" customHeight="1">
      <c r="B31" s="36"/>
      <c r="D31" s="65"/>
      <c r="E31" s="65"/>
      <c r="F31" s="65"/>
      <c r="G31" s="65"/>
      <c r="H31" s="65"/>
      <c r="I31" s="121"/>
      <c r="J31" s="65"/>
      <c r="K31" s="65"/>
      <c r="L31" s="36"/>
    </row>
    <row r="32" s="1" customFormat="1" ht="25.44" customHeight="1">
      <c r="B32" s="36"/>
      <c r="D32" s="122" t="s">
        <v>40</v>
      </c>
      <c r="I32" s="117"/>
      <c r="J32" s="85">
        <f>ROUND(J92, 2)</f>
        <v>0</v>
      </c>
      <c r="L32" s="36"/>
    </row>
    <row r="33" s="1" customFormat="1" ht="6.96" customHeight="1">
      <c r="B33" s="36"/>
      <c r="D33" s="65"/>
      <c r="E33" s="65"/>
      <c r="F33" s="65"/>
      <c r="G33" s="65"/>
      <c r="H33" s="65"/>
      <c r="I33" s="121"/>
      <c r="J33" s="65"/>
      <c r="K33" s="65"/>
      <c r="L33" s="36"/>
    </row>
    <row r="34" s="1" customFormat="1" ht="14.4" customHeight="1">
      <c r="B34" s="36"/>
      <c r="F34" s="40" t="s">
        <v>42</v>
      </c>
      <c r="I34" s="123" t="s">
        <v>41</v>
      </c>
      <c r="J34" s="40" t="s">
        <v>43</v>
      </c>
      <c r="L34" s="36"/>
    </row>
    <row r="35" s="1" customFormat="1" ht="14.4" customHeight="1">
      <c r="B35" s="36"/>
      <c r="D35" s="124" t="s">
        <v>44</v>
      </c>
      <c r="E35" s="30" t="s">
        <v>45</v>
      </c>
      <c r="F35" s="125">
        <f>ROUND((SUM(BE92:BE195)),  2)</f>
        <v>0</v>
      </c>
      <c r="I35" s="126">
        <v>0.20999999999999999</v>
      </c>
      <c r="J35" s="125">
        <f>ROUND(((SUM(BE92:BE195))*I35),  2)</f>
        <v>0</v>
      </c>
      <c r="L35" s="36"/>
    </row>
    <row r="36" s="1" customFormat="1" ht="14.4" customHeight="1">
      <c r="B36" s="36"/>
      <c r="E36" s="30" t="s">
        <v>46</v>
      </c>
      <c r="F36" s="125">
        <f>ROUND((SUM(BF92:BF195)),  2)</f>
        <v>0</v>
      </c>
      <c r="I36" s="126">
        <v>0.14999999999999999</v>
      </c>
      <c r="J36" s="125">
        <f>ROUND(((SUM(BF92:BF195))*I36),  2)</f>
        <v>0</v>
      </c>
      <c r="L36" s="36"/>
    </row>
    <row r="37" hidden="1" s="1" customFormat="1" ht="14.4" customHeight="1">
      <c r="B37" s="36"/>
      <c r="E37" s="30" t="s">
        <v>47</v>
      </c>
      <c r="F37" s="125">
        <f>ROUND((SUM(BG92:BG195)),  2)</f>
        <v>0</v>
      </c>
      <c r="I37" s="126">
        <v>0.20999999999999999</v>
      </c>
      <c r="J37" s="125">
        <f>0</f>
        <v>0</v>
      </c>
      <c r="L37" s="36"/>
    </row>
    <row r="38" hidden="1" s="1" customFormat="1" ht="14.4" customHeight="1">
      <c r="B38" s="36"/>
      <c r="E38" s="30" t="s">
        <v>48</v>
      </c>
      <c r="F38" s="125">
        <f>ROUND((SUM(BH92:BH195)),  2)</f>
        <v>0</v>
      </c>
      <c r="I38" s="126">
        <v>0.14999999999999999</v>
      </c>
      <c r="J38" s="125">
        <f>0</f>
        <v>0</v>
      </c>
      <c r="L38" s="36"/>
    </row>
    <row r="39" hidden="1" s="1" customFormat="1" ht="14.4" customHeight="1">
      <c r="B39" s="36"/>
      <c r="E39" s="30" t="s">
        <v>49</v>
      </c>
      <c r="F39" s="125">
        <f>ROUND((SUM(BI92:BI195)),  2)</f>
        <v>0</v>
      </c>
      <c r="I39" s="126">
        <v>0</v>
      </c>
      <c r="J39" s="125">
        <f>0</f>
        <v>0</v>
      </c>
      <c r="L39" s="36"/>
    </row>
    <row r="40" s="1" customFormat="1" ht="6.96" customHeight="1">
      <c r="B40" s="36"/>
      <c r="I40" s="117"/>
      <c r="L40" s="36"/>
    </row>
    <row r="41" s="1" customFormat="1" ht="25.44" customHeight="1">
      <c r="B41" s="36"/>
      <c r="C41" s="127"/>
      <c r="D41" s="128" t="s">
        <v>50</v>
      </c>
      <c r="E41" s="73"/>
      <c r="F41" s="73"/>
      <c r="G41" s="129" t="s">
        <v>51</v>
      </c>
      <c r="H41" s="130" t="s">
        <v>52</v>
      </c>
      <c r="I41" s="131"/>
      <c r="J41" s="132">
        <f>SUM(J32:J39)</f>
        <v>0</v>
      </c>
      <c r="K41" s="133"/>
      <c r="L41" s="36"/>
    </row>
    <row r="42" s="1" customFormat="1" ht="14.4" customHeight="1">
      <c r="B42" s="52"/>
      <c r="C42" s="53"/>
      <c r="D42" s="53"/>
      <c r="E42" s="53"/>
      <c r="F42" s="53"/>
      <c r="G42" s="53"/>
      <c r="H42" s="53"/>
      <c r="I42" s="134"/>
      <c r="J42" s="53"/>
      <c r="K42" s="53"/>
      <c r="L42" s="36"/>
    </row>
    <row r="46" s="1" customFormat="1" ht="6.96" customHeight="1">
      <c r="B46" s="54"/>
      <c r="C46" s="55"/>
      <c r="D46" s="55"/>
      <c r="E46" s="55"/>
      <c r="F46" s="55"/>
      <c r="G46" s="55"/>
      <c r="H46" s="55"/>
      <c r="I46" s="135"/>
      <c r="J46" s="55"/>
      <c r="K46" s="55"/>
      <c r="L46" s="36"/>
    </row>
    <row r="47" s="1" customFormat="1" ht="24.96" customHeight="1">
      <c r="B47" s="36"/>
      <c r="C47" s="21" t="s">
        <v>96</v>
      </c>
      <c r="I47" s="117"/>
      <c r="L47" s="36"/>
    </row>
    <row r="48" s="1" customFormat="1" ht="6.96" customHeight="1">
      <c r="B48" s="36"/>
      <c r="I48" s="117"/>
      <c r="L48" s="36"/>
    </row>
    <row r="49" s="1" customFormat="1" ht="12" customHeight="1">
      <c r="B49" s="36"/>
      <c r="C49" s="30" t="s">
        <v>17</v>
      </c>
      <c r="I49" s="117"/>
      <c r="L49" s="36"/>
    </row>
    <row r="50" s="1" customFormat="1" ht="16.5" customHeight="1">
      <c r="B50" s="36"/>
      <c r="E50" s="116" t="str">
        <f>E7</f>
        <v>Doksy - ZŠ K.H.Máchy, stavební úpravy sociálních zařízení</v>
      </c>
      <c r="F50" s="30"/>
      <c r="G50" s="30"/>
      <c r="H50" s="30"/>
      <c r="I50" s="117"/>
      <c r="L50" s="36"/>
    </row>
    <row r="51" ht="12" customHeight="1">
      <c r="B51" s="20"/>
      <c r="C51" s="30" t="s">
        <v>91</v>
      </c>
      <c r="L51" s="20"/>
    </row>
    <row r="52" s="1" customFormat="1" ht="16.5" customHeight="1">
      <c r="B52" s="36"/>
      <c r="E52" s="116" t="s">
        <v>92</v>
      </c>
      <c r="F52" s="1"/>
      <c r="G52" s="1"/>
      <c r="H52" s="1"/>
      <c r="I52" s="117"/>
      <c r="L52" s="36"/>
    </row>
    <row r="53" s="1" customFormat="1" ht="12" customHeight="1">
      <c r="B53" s="36"/>
      <c r="C53" s="30" t="s">
        <v>93</v>
      </c>
      <c r="I53" s="117"/>
      <c r="L53" s="36"/>
    </row>
    <row r="54" s="1" customFormat="1" ht="16.5" customHeight="1">
      <c r="B54" s="36"/>
      <c r="E54" s="59" t="str">
        <f>E11</f>
        <v>D.1.1.4.2 - Zařízení pro vytápění staveb</v>
      </c>
      <c r="F54" s="1"/>
      <c r="G54" s="1"/>
      <c r="H54" s="1"/>
      <c r="I54" s="117"/>
      <c r="L54" s="36"/>
    </row>
    <row r="55" s="1" customFormat="1" ht="6.96" customHeight="1">
      <c r="B55" s="36"/>
      <c r="I55" s="117"/>
      <c r="L55" s="36"/>
    </row>
    <row r="56" s="1" customFormat="1" ht="12" customHeight="1">
      <c r="B56" s="36"/>
      <c r="C56" s="30" t="s">
        <v>21</v>
      </c>
      <c r="F56" s="25" t="str">
        <f>F14</f>
        <v>Doksy</v>
      </c>
      <c r="I56" s="118" t="s">
        <v>23</v>
      </c>
      <c r="J56" s="61" t="str">
        <f>IF(J14="","",J14)</f>
        <v>15. 7. 2019</v>
      </c>
      <c r="L56" s="36"/>
    </row>
    <row r="57" s="1" customFormat="1" ht="6.96" customHeight="1">
      <c r="B57" s="36"/>
      <c r="I57" s="117"/>
      <c r="L57" s="36"/>
    </row>
    <row r="58" s="1" customFormat="1" ht="58.2" customHeight="1">
      <c r="B58" s="36"/>
      <c r="C58" s="30" t="s">
        <v>25</v>
      </c>
      <c r="F58" s="25" t="str">
        <f>E17</f>
        <v>Město Doksy, nám. Republiky 193</v>
      </c>
      <c r="I58" s="118" t="s">
        <v>31</v>
      </c>
      <c r="J58" s="34" t="str">
        <f>E23</f>
        <v>BKN,spol.s r.o.Vladislavova 29/I,566 01Vysoké Mýto</v>
      </c>
      <c r="L58" s="36"/>
    </row>
    <row r="59" s="1" customFormat="1" ht="15.15" customHeight="1">
      <c r="B59" s="36"/>
      <c r="C59" s="30" t="s">
        <v>29</v>
      </c>
      <c r="F59" s="25" t="str">
        <f>IF(E20="","",E20)</f>
        <v>Vyplň údaj</v>
      </c>
      <c r="I59" s="118" t="s">
        <v>36</v>
      </c>
      <c r="J59" s="34" t="str">
        <f>E26</f>
        <v>Harvan</v>
      </c>
      <c r="L59" s="36"/>
    </row>
    <row r="60" s="1" customFormat="1" ht="10.32" customHeight="1">
      <c r="B60" s="36"/>
      <c r="I60" s="117"/>
      <c r="L60" s="36"/>
    </row>
    <row r="61" s="1" customFormat="1" ht="29.28" customHeight="1">
      <c r="B61" s="36"/>
      <c r="C61" s="136" t="s">
        <v>97</v>
      </c>
      <c r="D61" s="127"/>
      <c r="E61" s="127"/>
      <c r="F61" s="127"/>
      <c r="G61" s="127"/>
      <c r="H61" s="127"/>
      <c r="I61" s="137"/>
      <c r="J61" s="138" t="s">
        <v>98</v>
      </c>
      <c r="K61" s="127"/>
      <c r="L61" s="36"/>
    </row>
    <row r="62" s="1" customFormat="1" ht="10.32" customHeight="1">
      <c r="B62" s="36"/>
      <c r="I62" s="117"/>
      <c r="L62" s="36"/>
    </row>
    <row r="63" s="1" customFormat="1" ht="22.8" customHeight="1">
      <c r="B63" s="36"/>
      <c r="C63" s="139" t="s">
        <v>72</v>
      </c>
      <c r="I63" s="117"/>
      <c r="J63" s="85">
        <f>J92</f>
        <v>0</v>
      </c>
      <c r="L63" s="36"/>
      <c r="AU63" s="17" t="s">
        <v>99</v>
      </c>
    </row>
    <row r="64" s="8" customFormat="1" ht="24.96" customHeight="1">
      <c r="B64" s="140"/>
      <c r="D64" s="141" t="s">
        <v>100</v>
      </c>
      <c r="E64" s="142"/>
      <c r="F64" s="142"/>
      <c r="G64" s="142"/>
      <c r="H64" s="142"/>
      <c r="I64" s="143"/>
      <c r="J64" s="144">
        <f>J93</f>
        <v>0</v>
      </c>
      <c r="L64" s="140"/>
    </row>
    <row r="65" s="8" customFormat="1" ht="24.96" customHeight="1">
      <c r="B65" s="140"/>
      <c r="D65" s="141" t="s">
        <v>101</v>
      </c>
      <c r="E65" s="142"/>
      <c r="F65" s="142"/>
      <c r="G65" s="142"/>
      <c r="H65" s="142"/>
      <c r="I65" s="143"/>
      <c r="J65" s="144">
        <f>J106</f>
        <v>0</v>
      </c>
      <c r="L65" s="140"/>
    </row>
    <row r="66" s="9" customFormat="1" ht="19.92" customHeight="1">
      <c r="B66" s="145"/>
      <c r="D66" s="146" t="s">
        <v>102</v>
      </c>
      <c r="E66" s="147"/>
      <c r="F66" s="147"/>
      <c r="G66" s="147"/>
      <c r="H66" s="147"/>
      <c r="I66" s="148"/>
      <c r="J66" s="149">
        <f>J107</f>
        <v>0</v>
      </c>
      <c r="L66" s="145"/>
    </row>
    <row r="67" s="9" customFormat="1" ht="19.92" customHeight="1">
      <c r="B67" s="145"/>
      <c r="D67" s="146" t="s">
        <v>103</v>
      </c>
      <c r="E67" s="147"/>
      <c r="F67" s="147"/>
      <c r="G67" s="147"/>
      <c r="H67" s="147"/>
      <c r="I67" s="148"/>
      <c r="J67" s="149">
        <f>J114</f>
        <v>0</v>
      </c>
      <c r="L67" s="145"/>
    </row>
    <row r="68" s="9" customFormat="1" ht="19.92" customHeight="1">
      <c r="B68" s="145"/>
      <c r="D68" s="146" t="s">
        <v>104</v>
      </c>
      <c r="E68" s="147"/>
      <c r="F68" s="147"/>
      <c r="G68" s="147"/>
      <c r="H68" s="147"/>
      <c r="I68" s="148"/>
      <c r="J68" s="149">
        <f>J144</f>
        <v>0</v>
      </c>
      <c r="L68" s="145"/>
    </row>
    <row r="69" s="9" customFormat="1" ht="19.92" customHeight="1">
      <c r="B69" s="145"/>
      <c r="D69" s="146" t="s">
        <v>105</v>
      </c>
      <c r="E69" s="147"/>
      <c r="F69" s="147"/>
      <c r="G69" s="147"/>
      <c r="H69" s="147"/>
      <c r="I69" s="148"/>
      <c r="J69" s="149">
        <f>J176</f>
        <v>0</v>
      </c>
      <c r="L69" s="145"/>
    </row>
    <row r="70" s="9" customFormat="1" ht="19.92" customHeight="1">
      <c r="B70" s="145"/>
      <c r="D70" s="146" t="s">
        <v>106</v>
      </c>
      <c r="E70" s="147"/>
      <c r="F70" s="147"/>
      <c r="G70" s="147"/>
      <c r="H70" s="147"/>
      <c r="I70" s="148"/>
      <c r="J70" s="149">
        <f>J187</f>
        <v>0</v>
      </c>
      <c r="L70" s="145"/>
    </row>
    <row r="71" s="1" customFormat="1" ht="21.84" customHeight="1">
      <c r="B71" s="36"/>
      <c r="I71" s="117"/>
      <c r="L71" s="36"/>
    </row>
    <row r="72" s="1" customFormat="1" ht="6.96" customHeight="1">
      <c r="B72" s="52"/>
      <c r="C72" s="53"/>
      <c r="D72" s="53"/>
      <c r="E72" s="53"/>
      <c r="F72" s="53"/>
      <c r="G72" s="53"/>
      <c r="H72" s="53"/>
      <c r="I72" s="134"/>
      <c r="J72" s="53"/>
      <c r="K72" s="53"/>
      <c r="L72" s="36"/>
    </row>
    <row r="76" s="1" customFormat="1" ht="6.96" customHeight="1">
      <c r="B76" s="54"/>
      <c r="C76" s="55"/>
      <c r="D76" s="55"/>
      <c r="E76" s="55"/>
      <c r="F76" s="55"/>
      <c r="G76" s="55"/>
      <c r="H76" s="55"/>
      <c r="I76" s="135"/>
      <c r="J76" s="55"/>
      <c r="K76" s="55"/>
      <c r="L76" s="36"/>
    </row>
    <row r="77" s="1" customFormat="1" ht="24.96" customHeight="1">
      <c r="B77" s="36"/>
      <c r="C77" s="21" t="s">
        <v>107</v>
      </c>
      <c r="I77" s="117"/>
      <c r="L77" s="36"/>
    </row>
    <row r="78" s="1" customFormat="1" ht="6.96" customHeight="1">
      <c r="B78" s="36"/>
      <c r="I78" s="117"/>
      <c r="L78" s="36"/>
    </row>
    <row r="79" s="1" customFormat="1" ht="12" customHeight="1">
      <c r="B79" s="36"/>
      <c r="C79" s="30" t="s">
        <v>17</v>
      </c>
      <c r="I79" s="117"/>
      <c r="L79" s="36"/>
    </row>
    <row r="80" s="1" customFormat="1" ht="16.5" customHeight="1">
      <c r="B80" s="36"/>
      <c r="E80" s="116" t="str">
        <f>E7</f>
        <v>Doksy - ZŠ K.H.Máchy, stavební úpravy sociálních zařízení</v>
      </c>
      <c r="F80" s="30"/>
      <c r="G80" s="30"/>
      <c r="H80" s="30"/>
      <c r="I80" s="117"/>
      <c r="L80" s="36"/>
    </row>
    <row r="81" ht="12" customHeight="1">
      <c r="B81" s="20"/>
      <c r="C81" s="30" t="s">
        <v>91</v>
      </c>
      <c r="L81" s="20"/>
    </row>
    <row r="82" s="1" customFormat="1" ht="16.5" customHeight="1">
      <c r="B82" s="36"/>
      <c r="E82" s="116" t="s">
        <v>92</v>
      </c>
      <c r="F82" s="1"/>
      <c r="G82" s="1"/>
      <c r="H82" s="1"/>
      <c r="I82" s="117"/>
      <c r="L82" s="36"/>
    </row>
    <row r="83" s="1" customFormat="1" ht="12" customHeight="1">
      <c r="B83" s="36"/>
      <c r="C83" s="30" t="s">
        <v>93</v>
      </c>
      <c r="I83" s="117"/>
      <c r="L83" s="36"/>
    </row>
    <row r="84" s="1" customFormat="1" ht="16.5" customHeight="1">
      <c r="B84" s="36"/>
      <c r="E84" s="59" t="str">
        <f>E11</f>
        <v>D.1.1.4.2 - Zařízení pro vytápění staveb</v>
      </c>
      <c r="F84" s="1"/>
      <c r="G84" s="1"/>
      <c r="H84" s="1"/>
      <c r="I84" s="117"/>
      <c r="L84" s="36"/>
    </row>
    <row r="85" s="1" customFormat="1" ht="6.96" customHeight="1">
      <c r="B85" s="36"/>
      <c r="I85" s="117"/>
      <c r="L85" s="36"/>
    </row>
    <row r="86" s="1" customFormat="1" ht="12" customHeight="1">
      <c r="B86" s="36"/>
      <c r="C86" s="30" t="s">
        <v>21</v>
      </c>
      <c r="F86" s="25" t="str">
        <f>F14</f>
        <v>Doksy</v>
      </c>
      <c r="I86" s="118" t="s">
        <v>23</v>
      </c>
      <c r="J86" s="61" t="str">
        <f>IF(J14="","",J14)</f>
        <v>15. 7. 2019</v>
      </c>
      <c r="L86" s="36"/>
    </row>
    <row r="87" s="1" customFormat="1" ht="6.96" customHeight="1">
      <c r="B87" s="36"/>
      <c r="I87" s="117"/>
      <c r="L87" s="36"/>
    </row>
    <row r="88" s="1" customFormat="1" ht="58.2" customHeight="1">
      <c r="B88" s="36"/>
      <c r="C88" s="30" t="s">
        <v>25</v>
      </c>
      <c r="F88" s="25" t="str">
        <f>E17</f>
        <v>Město Doksy, nám. Republiky 193</v>
      </c>
      <c r="I88" s="118" t="s">
        <v>31</v>
      </c>
      <c r="J88" s="34" t="str">
        <f>E23</f>
        <v>BKN,spol.s r.o.Vladislavova 29/I,566 01Vysoké Mýto</v>
      </c>
      <c r="L88" s="36"/>
    </row>
    <row r="89" s="1" customFormat="1" ht="15.15" customHeight="1">
      <c r="B89" s="36"/>
      <c r="C89" s="30" t="s">
        <v>29</v>
      </c>
      <c r="F89" s="25" t="str">
        <f>IF(E20="","",E20)</f>
        <v>Vyplň údaj</v>
      </c>
      <c r="I89" s="118" t="s">
        <v>36</v>
      </c>
      <c r="J89" s="34" t="str">
        <f>E26</f>
        <v>Harvan</v>
      </c>
      <c r="L89" s="36"/>
    </row>
    <row r="90" s="1" customFormat="1" ht="10.32" customHeight="1">
      <c r="B90" s="36"/>
      <c r="I90" s="117"/>
      <c r="L90" s="36"/>
    </row>
    <row r="91" s="10" customFormat="1" ht="29.28" customHeight="1">
      <c r="B91" s="150"/>
      <c r="C91" s="151" t="s">
        <v>108</v>
      </c>
      <c r="D91" s="152" t="s">
        <v>59</v>
      </c>
      <c r="E91" s="152" t="s">
        <v>55</v>
      </c>
      <c r="F91" s="152" t="s">
        <v>56</v>
      </c>
      <c r="G91" s="152" t="s">
        <v>109</v>
      </c>
      <c r="H91" s="152" t="s">
        <v>110</v>
      </c>
      <c r="I91" s="153" t="s">
        <v>111</v>
      </c>
      <c r="J91" s="152" t="s">
        <v>98</v>
      </c>
      <c r="K91" s="154" t="s">
        <v>112</v>
      </c>
      <c r="L91" s="150"/>
      <c r="M91" s="77" t="s">
        <v>3</v>
      </c>
      <c r="N91" s="78" t="s">
        <v>44</v>
      </c>
      <c r="O91" s="78" t="s">
        <v>113</v>
      </c>
      <c r="P91" s="78" t="s">
        <v>114</v>
      </c>
      <c r="Q91" s="78" t="s">
        <v>115</v>
      </c>
      <c r="R91" s="78" t="s">
        <v>116</v>
      </c>
      <c r="S91" s="78" t="s">
        <v>117</v>
      </c>
      <c r="T91" s="79" t="s">
        <v>118</v>
      </c>
    </row>
    <row r="92" s="1" customFormat="1" ht="22.8" customHeight="1">
      <c r="B92" s="36"/>
      <c r="C92" s="82" t="s">
        <v>119</v>
      </c>
      <c r="I92" s="117"/>
      <c r="J92" s="155">
        <f>BK92</f>
        <v>0</v>
      </c>
      <c r="L92" s="36"/>
      <c r="M92" s="80"/>
      <c r="N92" s="65"/>
      <c r="O92" s="65"/>
      <c r="P92" s="156">
        <f>P93+P106</f>
        <v>0</v>
      </c>
      <c r="Q92" s="65"/>
      <c r="R92" s="156">
        <f>R93+R106</f>
        <v>0.58777999999999986</v>
      </c>
      <c r="S92" s="65"/>
      <c r="T92" s="157">
        <f>T93+T106</f>
        <v>0.50195000000000001</v>
      </c>
      <c r="AT92" s="17" t="s">
        <v>73</v>
      </c>
      <c r="AU92" s="17" t="s">
        <v>99</v>
      </c>
      <c r="BK92" s="158">
        <f>BK93+BK106</f>
        <v>0</v>
      </c>
    </row>
    <row r="93" s="11" customFormat="1" ht="25.92" customHeight="1">
      <c r="B93" s="159"/>
      <c r="D93" s="160" t="s">
        <v>73</v>
      </c>
      <c r="E93" s="161" t="s">
        <v>120</v>
      </c>
      <c r="F93" s="161" t="s">
        <v>121</v>
      </c>
      <c r="I93" s="162"/>
      <c r="J93" s="163">
        <f>BK93</f>
        <v>0</v>
      </c>
      <c r="L93" s="159"/>
      <c r="M93" s="164"/>
      <c r="N93" s="165"/>
      <c r="O93" s="165"/>
      <c r="P93" s="166">
        <f>SUM(P94:P105)</f>
        <v>0</v>
      </c>
      <c r="Q93" s="165"/>
      <c r="R93" s="166">
        <f>SUM(R94:R105)</f>
        <v>0</v>
      </c>
      <c r="S93" s="165"/>
      <c r="T93" s="167">
        <f>SUM(T94:T105)</f>
        <v>0</v>
      </c>
      <c r="AR93" s="160" t="s">
        <v>81</v>
      </c>
      <c r="AT93" s="168" t="s">
        <v>73</v>
      </c>
      <c r="AU93" s="168" t="s">
        <v>74</v>
      </c>
      <c r="AY93" s="160" t="s">
        <v>122</v>
      </c>
      <c r="BK93" s="169">
        <f>SUM(BK94:BK105)</f>
        <v>0</v>
      </c>
    </row>
    <row r="94" s="1" customFormat="1" ht="16.5" customHeight="1">
      <c r="B94" s="170"/>
      <c r="C94" s="171" t="s">
        <v>81</v>
      </c>
      <c r="D94" s="171" t="s">
        <v>123</v>
      </c>
      <c r="E94" s="172" t="s">
        <v>124</v>
      </c>
      <c r="F94" s="173" t="s">
        <v>125</v>
      </c>
      <c r="G94" s="174" t="s">
        <v>126</v>
      </c>
      <c r="H94" s="175">
        <v>8</v>
      </c>
      <c r="I94" s="176"/>
      <c r="J94" s="177">
        <f>ROUND(I94*H94,2)</f>
        <v>0</v>
      </c>
      <c r="K94" s="173" t="s">
        <v>3</v>
      </c>
      <c r="L94" s="36"/>
      <c r="M94" s="178" t="s">
        <v>3</v>
      </c>
      <c r="N94" s="179" t="s">
        <v>45</v>
      </c>
      <c r="O94" s="69"/>
      <c r="P94" s="180">
        <f>O94*H94</f>
        <v>0</v>
      </c>
      <c r="Q94" s="180">
        <v>0</v>
      </c>
      <c r="R94" s="180">
        <f>Q94*H94</f>
        <v>0</v>
      </c>
      <c r="S94" s="180">
        <v>0</v>
      </c>
      <c r="T94" s="181">
        <f>S94*H94</f>
        <v>0</v>
      </c>
      <c r="AR94" s="182" t="s">
        <v>127</v>
      </c>
      <c r="AT94" s="182" t="s">
        <v>123</v>
      </c>
      <c r="AU94" s="182" t="s">
        <v>81</v>
      </c>
      <c r="AY94" s="17" t="s">
        <v>122</v>
      </c>
      <c r="BE94" s="183">
        <f>IF(N94="základní",J94,0)</f>
        <v>0</v>
      </c>
      <c r="BF94" s="183">
        <f>IF(N94="snížená",J94,0)</f>
        <v>0</v>
      </c>
      <c r="BG94" s="183">
        <f>IF(N94="zákl. přenesená",J94,0)</f>
        <v>0</v>
      </c>
      <c r="BH94" s="183">
        <f>IF(N94="sníž. přenesená",J94,0)</f>
        <v>0</v>
      </c>
      <c r="BI94" s="183">
        <f>IF(N94="nulová",J94,0)</f>
        <v>0</v>
      </c>
      <c r="BJ94" s="17" t="s">
        <v>81</v>
      </c>
      <c r="BK94" s="183">
        <f>ROUND(I94*H94,2)</f>
        <v>0</v>
      </c>
      <c r="BL94" s="17" t="s">
        <v>127</v>
      </c>
      <c r="BM94" s="182" t="s">
        <v>128</v>
      </c>
    </row>
    <row r="95" s="12" customFormat="1">
      <c r="B95" s="184"/>
      <c r="D95" s="185" t="s">
        <v>129</v>
      </c>
      <c r="E95" s="186" t="s">
        <v>3</v>
      </c>
      <c r="F95" s="187" t="s">
        <v>130</v>
      </c>
      <c r="H95" s="188">
        <v>8</v>
      </c>
      <c r="I95" s="189"/>
      <c r="L95" s="184"/>
      <c r="M95" s="190"/>
      <c r="N95" s="191"/>
      <c r="O95" s="191"/>
      <c r="P95" s="191"/>
      <c r="Q95" s="191"/>
      <c r="R95" s="191"/>
      <c r="S95" s="191"/>
      <c r="T95" s="192"/>
      <c r="AT95" s="186" t="s">
        <v>129</v>
      </c>
      <c r="AU95" s="186" t="s">
        <v>81</v>
      </c>
      <c r="AV95" s="12" t="s">
        <v>84</v>
      </c>
      <c r="AW95" s="12" t="s">
        <v>35</v>
      </c>
      <c r="AX95" s="12" t="s">
        <v>81</v>
      </c>
      <c r="AY95" s="186" t="s">
        <v>122</v>
      </c>
    </row>
    <row r="96" s="13" customFormat="1">
      <c r="B96" s="193"/>
      <c r="D96" s="185" t="s">
        <v>129</v>
      </c>
      <c r="E96" s="194" t="s">
        <v>3</v>
      </c>
      <c r="F96" s="195" t="s">
        <v>131</v>
      </c>
      <c r="H96" s="194" t="s">
        <v>3</v>
      </c>
      <c r="I96" s="196"/>
      <c r="L96" s="193"/>
      <c r="M96" s="197"/>
      <c r="N96" s="198"/>
      <c r="O96" s="198"/>
      <c r="P96" s="198"/>
      <c r="Q96" s="198"/>
      <c r="R96" s="198"/>
      <c r="S96" s="198"/>
      <c r="T96" s="199"/>
      <c r="AT96" s="194" t="s">
        <v>129</v>
      </c>
      <c r="AU96" s="194" t="s">
        <v>81</v>
      </c>
      <c r="AV96" s="13" t="s">
        <v>81</v>
      </c>
      <c r="AW96" s="13" t="s">
        <v>35</v>
      </c>
      <c r="AX96" s="13" t="s">
        <v>74</v>
      </c>
      <c r="AY96" s="194" t="s">
        <v>122</v>
      </c>
    </row>
    <row r="97" s="1" customFormat="1" ht="16.5" customHeight="1">
      <c r="B97" s="170"/>
      <c r="C97" s="171" t="s">
        <v>84</v>
      </c>
      <c r="D97" s="171" t="s">
        <v>123</v>
      </c>
      <c r="E97" s="172" t="s">
        <v>132</v>
      </c>
      <c r="F97" s="173" t="s">
        <v>133</v>
      </c>
      <c r="G97" s="174" t="s">
        <v>126</v>
      </c>
      <c r="H97" s="175">
        <v>6</v>
      </c>
      <c r="I97" s="176"/>
      <c r="J97" s="177">
        <f>ROUND(I97*H97,2)</f>
        <v>0</v>
      </c>
      <c r="K97" s="173" t="s">
        <v>3</v>
      </c>
      <c r="L97" s="36"/>
      <c r="M97" s="178" t="s">
        <v>3</v>
      </c>
      <c r="N97" s="179" t="s">
        <v>45</v>
      </c>
      <c r="O97" s="69"/>
      <c r="P97" s="180">
        <f>O97*H97</f>
        <v>0</v>
      </c>
      <c r="Q97" s="180">
        <v>0</v>
      </c>
      <c r="R97" s="180">
        <f>Q97*H97</f>
        <v>0</v>
      </c>
      <c r="S97" s="180">
        <v>0</v>
      </c>
      <c r="T97" s="181">
        <f>S97*H97</f>
        <v>0</v>
      </c>
      <c r="AR97" s="182" t="s">
        <v>127</v>
      </c>
      <c r="AT97" s="182" t="s">
        <v>123</v>
      </c>
      <c r="AU97" s="182" t="s">
        <v>81</v>
      </c>
      <c r="AY97" s="17" t="s">
        <v>122</v>
      </c>
      <c r="BE97" s="183">
        <f>IF(N97="základní",J97,0)</f>
        <v>0</v>
      </c>
      <c r="BF97" s="183">
        <f>IF(N97="snížená",J97,0)</f>
        <v>0</v>
      </c>
      <c r="BG97" s="183">
        <f>IF(N97="zákl. přenesená",J97,0)</f>
        <v>0</v>
      </c>
      <c r="BH97" s="183">
        <f>IF(N97="sníž. přenesená",J97,0)</f>
        <v>0</v>
      </c>
      <c r="BI97" s="183">
        <f>IF(N97="nulová",J97,0)</f>
        <v>0</v>
      </c>
      <c r="BJ97" s="17" t="s">
        <v>81</v>
      </c>
      <c r="BK97" s="183">
        <f>ROUND(I97*H97,2)</f>
        <v>0</v>
      </c>
      <c r="BL97" s="17" t="s">
        <v>127</v>
      </c>
      <c r="BM97" s="182" t="s">
        <v>134</v>
      </c>
    </row>
    <row r="98" s="12" customFormat="1">
      <c r="B98" s="184"/>
      <c r="D98" s="185" t="s">
        <v>129</v>
      </c>
      <c r="E98" s="186" t="s">
        <v>3</v>
      </c>
      <c r="F98" s="187" t="s">
        <v>135</v>
      </c>
      <c r="H98" s="188">
        <v>6</v>
      </c>
      <c r="I98" s="189"/>
      <c r="L98" s="184"/>
      <c r="M98" s="190"/>
      <c r="N98" s="191"/>
      <c r="O98" s="191"/>
      <c r="P98" s="191"/>
      <c r="Q98" s="191"/>
      <c r="R98" s="191"/>
      <c r="S98" s="191"/>
      <c r="T98" s="192"/>
      <c r="AT98" s="186" t="s">
        <v>129</v>
      </c>
      <c r="AU98" s="186" t="s">
        <v>81</v>
      </c>
      <c r="AV98" s="12" t="s">
        <v>84</v>
      </c>
      <c r="AW98" s="12" t="s">
        <v>35</v>
      </c>
      <c r="AX98" s="12" t="s">
        <v>81</v>
      </c>
      <c r="AY98" s="186" t="s">
        <v>122</v>
      </c>
    </row>
    <row r="99" s="13" customFormat="1">
      <c r="B99" s="193"/>
      <c r="D99" s="185" t="s">
        <v>129</v>
      </c>
      <c r="E99" s="194" t="s">
        <v>3</v>
      </c>
      <c r="F99" s="195" t="s">
        <v>131</v>
      </c>
      <c r="H99" s="194" t="s">
        <v>3</v>
      </c>
      <c r="I99" s="196"/>
      <c r="L99" s="193"/>
      <c r="M99" s="197"/>
      <c r="N99" s="198"/>
      <c r="O99" s="198"/>
      <c r="P99" s="198"/>
      <c r="Q99" s="198"/>
      <c r="R99" s="198"/>
      <c r="S99" s="198"/>
      <c r="T99" s="199"/>
      <c r="AT99" s="194" t="s">
        <v>129</v>
      </c>
      <c r="AU99" s="194" t="s">
        <v>81</v>
      </c>
      <c r="AV99" s="13" t="s">
        <v>81</v>
      </c>
      <c r="AW99" s="13" t="s">
        <v>35</v>
      </c>
      <c r="AX99" s="13" t="s">
        <v>74</v>
      </c>
      <c r="AY99" s="194" t="s">
        <v>122</v>
      </c>
    </row>
    <row r="100" s="1" customFormat="1" ht="16.5" customHeight="1">
      <c r="B100" s="170"/>
      <c r="C100" s="171" t="s">
        <v>136</v>
      </c>
      <c r="D100" s="171" t="s">
        <v>123</v>
      </c>
      <c r="E100" s="172" t="s">
        <v>137</v>
      </c>
      <c r="F100" s="173" t="s">
        <v>138</v>
      </c>
      <c r="G100" s="174" t="s">
        <v>126</v>
      </c>
      <c r="H100" s="175">
        <v>4</v>
      </c>
      <c r="I100" s="176"/>
      <c r="J100" s="177">
        <f>ROUND(I100*H100,2)</f>
        <v>0</v>
      </c>
      <c r="K100" s="173" t="s">
        <v>3</v>
      </c>
      <c r="L100" s="36"/>
      <c r="M100" s="178" t="s">
        <v>3</v>
      </c>
      <c r="N100" s="179" t="s">
        <v>45</v>
      </c>
      <c r="O100" s="69"/>
      <c r="P100" s="180">
        <f>O100*H100</f>
        <v>0</v>
      </c>
      <c r="Q100" s="180">
        <v>0</v>
      </c>
      <c r="R100" s="180">
        <f>Q100*H100</f>
        <v>0</v>
      </c>
      <c r="S100" s="180">
        <v>0</v>
      </c>
      <c r="T100" s="181">
        <f>S100*H100</f>
        <v>0</v>
      </c>
      <c r="AR100" s="182" t="s">
        <v>127</v>
      </c>
      <c r="AT100" s="182" t="s">
        <v>123</v>
      </c>
      <c r="AU100" s="182" t="s">
        <v>81</v>
      </c>
      <c r="AY100" s="17" t="s">
        <v>122</v>
      </c>
      <c r="BE100" s="183">
        <f>IF(N100="základní",J100,0)</f>
        <v>0</v>
      </c>
      <c r="BF100" s="183">
        <f>IF(N100="snížená",J100,0)</f>
        <v>0</v>
      </c>
      <c r="BG100" s="183">
        <f>IF(N100="zákl. přenesená",J100,0)</f>
        <v>0</v>
      </c>
      <c r="BH100" s="183">
        <f>IF(N100="sníž. přenesená",J100,0)</f>
        <v>0</v>
      </c>
      <c r="BI100" s="183">
        <f>IF(N100="nulová",J100,0)</f>
        <v>0</v>
      </c>
      <c r="BJ100" s="17" t="s">
        <v>81</v>
      </c>
      <c r="BK100" s="183">
        <f>ROUND(I100*H100,2)</f>
        <v>0</v>
      </c>
      <c r="BL100" s="17" t="s">
        <v>127</v>
      </c>
      <c r="BM100" s="182" t="s">
        <v>139</v>
      </c>
    </row>
    <row r="101" s="12" customFormat="1">
      <c r="B101" s="184"/>
      <c r="D101" s="185" t="s">
        <v>129</v>
      </c>
      <c r="E101" s="186" t="s">
        <v>3</v>
      </c>
      <c r="F101" s="187" t="s">
        <v>127</v>
      </c>
      <c r="H101" s="188">
        <v>4</v>
      </c>
      <c r="I101" s="189"/>
      <c r="L101" s="184"/>
      <c r="M101" s="190"/>
      <c r="N101" s="191"/>
      <c r="O101" s="191"/>
      <c r="P101" s="191"/>
      <c r="Q101" s="191"/>
      <c r="R101" s="191"/>
      <c r="S101" s="191"/>
      <c r="T101" s="192"/>
      <c r="AT101" s="186" t="s">
        <v>129</v>
      </c>
      <c r="AU101" s="186" t="s">
        <v>81</v>
      </c>
      <c r="AV101" s="12" t="s">
        <v>84</v>
      </c>
      <c r="AW101" s="12" t="s">
        <v>35</v>
      </c>
      <c r="AX101" s="12" t="s">
        <v>81</v>
      </c>
      <c r="AY101" s="186" t="s">
        <v>122</v>
      </c>
    </row>
    <row r="102" s="13" customFormat="1">
      <c r="B102" s="193"/>
      <c r="D102" s="185" t="s">
        <v>129</v>
      </c>
      <c r="E102" s="194" t="s">
        <v>3</v>
      </c>
      <c r="F102" s="195" t="s">
        <v>131</v>
      </c>
      <c r="H102" s="194" t="s">
        <v>3</v>
      </c>
      <c r="I102" s="196"/>
      <c r="L102" s="193"/>
      <c r="M102" s="197"/>
      <c r="N102" s="198"/>
      <c r="O102" s="198"/>
      <c r="P102" s="198"/>
      <c r="Q102" s="198"/>
      <c r="R102" s="198"/>
      <c r="S102" s="198"/>
      <c r="T102" s="199"/>
      <c r="AT102" s="194" t="s">
        <v>129</v>
      </c>
      <c r="AU102" s="194" t="s">
        <v>81</v>
      </c>
      <c r="AV102" s="13" t="s">
        <v>81</v>
      </c>
      <c r="AW102" s="13" t="s">
        <v>35</v>
      </c>
      <c r="AX102" s="13" t="s">
        <v>74</v>
      </c>
      <c r="AY102" s="194" t="s">
        <v>122</v>
      </c>
    </row>
    <row r="103" s="1" customFormat="1" ht="16.5" customHeight="1">
      <c r="B103" s="170"/>
      <c r="C103" s="171" t="s">
        <v>127</v>
      </c>
      <c r="D103" s="171" t="s">
        <v>123</v>
      </c>
      <c r="E103" s="172" t="s">
        <v>140</v>
      </c>
      <c r="F103" s="173" t="s">
        <v>141</v>
      </c>
      <c r="G103" s="174" t="s">
        <v>126</v>
      </c>
      <c r="H103" s="175">
        <v>8</v>
      </c>
      <c r="I103" s="176"/>
      <c r="J103" s="177">
        <f>ROUND(I103*H103,2)</f>
        <v>0</v>
      </c>
      <c r="K103" s="173" t="s">
        <v>3</v>
      </c>
      <c r="L103" s="36"/>
      <c r="M103" s="178" t="s">
        <v>3</v>
      </c>
      <c r="N103" s="179" t="s">
        <v>45</v>
      </c>
      <c r="O103" s="69"/>
      <c r="P103" s="180">
        <f>O103*H103</f>
        <v>0</v>
      </c>
      <c r="Q103" s="180">
        <v>0</v>
      </c>
      <c r="R103" s="180">
        <f>Q103*H103</f>
        <v>0</v>
      </c>
      <c r="S103" s="180">
        <v>0</v>
      </c>
      <c r="T103" s="181">
        <f>S103*H103</f>
        <v>0</v>
      </c>
      <c r="AR103" s="182" t="s">
        <v>127</v>
      </c>
      <c r="AT103" s="182" t="s">
        <v>123</v>
      </c>
      <c r="AU103" s="182" t="s">
        <v>81</v>
      </c>
      <c r="AY103" s="17" t="s">
        <v>122</v>
      </c>
      <c r="BE103" s="183">
        <f>IF(N103="základní",J103,0)</f>
        <v>0</v>
      </c>
      <c r="BF103" s="183">
        <f>IF(N103="snížená",J103,0)</f>
        <v>0</v>
      </c>
      <c r="BG103" s="183">
        <f>IF(N103="zákl. přenesená",J103,0)</f>
        <v>0</v>
      </c>
      <c r="BH103" s="183">
        <f>IF(N103="sníž. přenesená",J103,0)</f>
        <v>0</v>
      </c>
      <c r="BI103" s="183">
        <f>IF(N103="nulová",J103,0)</f>
        <v>0</v>
      </c>
      <c r="BJ103" s="17" t="s">
        <v>81</v>
      </c>
      <c r="BK103" s="183">
        <f>ROUND(I103*H103,2)</f>
        <v>0</v>
      </c>
      <c r="BL103" s="17" t="s">
        <v>127</v>
      </c>
      <c r="BM103" s="182" t="s">
        <v>142</v>
      </c>
    </row>
    <row r="104" s="12" customFormat="1">
      <c r="B104" s="184"/>
      <c r="D104" s="185" t="s">
        <v>129</v>
      </c>
      <c r="E104" s="186" t="s">
        <v>3</v>
      </c>
      <c r="F104" s="187" t="s">
        <v>130</v>
      </c>
      <c r="H104" s="188">
        <v>8</v>
      </c>
      <c r="I104" s="189"/>
      <c r="L104" s="184"/>
      <c r="M104" s="190"/>
      <c r="N104" s="191"/>
      <c r="O104" s="191"/>
      <c r="P104" s="191"/>
      <c r="Q104" s="191"/>
      <c r="R104" s="191"/>
      <c r="S104" s="191"/>
      <c r="T104" s="192"/>
      <c r="AT104" s="186" t="s">
        <v>129</v>
      </c>
      <c r="AU104" s="186" t="s">
        <v>81</v>
      </c>
      <c r="AV104" s="12" t="s">
        <v>84</v>
      </c>
      <c r="AW104" s="12" t="s">
        <v>35</v>
      </c>
      <c r="AX104" s="12" t="s">
        <v>81</v>
      </c>
      <c r="AY104" s="186" t="s">
        <v>122</v>
      </c>
    </row>
    <row r="105" s="13" customFormat="1">
      <c r="B105" s="193"/>
      <c r="D105" s="185" t="s">
        <v>129</v>
      </c>
      <c r="E105" s="194" t="s">
        <v>3</v>
      </c>
      <c r="F105" s="195" t="s">
        <v>131</v>
      </c>
      <c r="H105" s="194" t="s">
        <v>3</v>
      </c>
      <c r="I105" s="196"/>
      <c r="L105" s="193"/>
      <c r="M105" s="197"/>
      <c r="N105" s="198"/>
      <c r="O105" s="198"/>
      <c r="P105" s="198"/>
      <c r="Q105" s="198"/>
      <c r="R105" s="198"/>
      <c r="S105" s="198"/>
      <c r="T105" s="199"/>
      <c r="AT105" s="194" t="s">
        <v>129</v>
      </c>
      <c r="AU105" s="194" t="s">
        <v>81</v>
      </c>
      <c r="AV105" s="13" t="s">
        <v>81</v>
      </c>
      <c r="AW105" s="13" t="s">
        <v>35</v>
      </c>
      <c r="AX105" s="13" t="s">
        <v>74</v>
      </c>
      <c r="AY105" s="194" t="s">
        <v>122</v>
      </c>
    </row>
    <row r="106" s="11" customFormat="1" ht="25.92" customHeight="1">
      <c r="B106" s="159"/>
      <c r="D106" s="160" t="s">
        <v>73</v>
      </c>
      <c r="E106" s="161" t="s">
        <v>143</v>
      </c>
      <c r="F106" s="161" t="s">
        <v>144</v>
      </c>
      <c r="I106" s="162"/>
      <c r="J106" s="163">
        <f>BK106</f>
        <v>0</v>
      </c>
      <c r="L106" s="159"/>
      <c r="M106" s="164"/>
      <c r="N106" s="165"/>
      <c r="O106" s="165"/>
      <c r="P106" s="166">
        <f>P107+P114+P144+P176+P187</f>
        <v>0</v>
      </c>
      <c r="Q106" s="165"/>
      <c r="R106" s="166">
        <f>R107+R114+R144+R176+R187</f>
        <v>0.58777999999999986</v>
      </c>
      <c r="S106" s="165"/>
      <c r="T106" s="167">
        <f>T107+T114+T144+T176+T187</f>
        <v>0.50195000000000001</v>
      </c>
      <c r="AR106" s="160" t="s">
        <v>84</v>
      </c>
      <c r="AT106" s="168" t="s">
        <v>73</v>
      </c>
      <c r="AU106" s="168" t="s">
        <v>74</v>
      </c>
      <c r="AY106" s="160" t="s">
        <v>122</v>
      </c>
      <c r="BK106" s="169">
        <f>BK107+BK114+BK144+BK176+BK187</f>
        <v>0</v>
      </c>
    </row>
    <row r="107" s="11" customFormat="1" ht="22.8" customHeight="1">
      <c r="B107" s="159"/>
      <c r="D107" s="160" t="s">
        <v>73</v>
      </c>
      <c r="E107" s="200" t="s">
        <v>145</v>
      </c>
      <c r="F107" s="200" t="s">
        <v>146</v>
      </c>
      <c r="I107" s="162"/>
      <c r="J107" s="201">
        <f>BK107</f>
        <v>0</v>
      </c>
      <c r="L107" s="159"/>
      <c r="M107" s="164"/>
      <c r="N107" s="165"/>
      <c r="O107" s="165"/>
      <c r="P107" s="166">
        <f>SUM(P108:P113)</f>
        <v>0</v>
      </c>
      <c r="Q107" s="165"/>
      <c r="R107" s="166">
        <f>SUM(R108:R113)</f>
        <v>0.0051400000000000005</v>
      </c>
      <c r="S107" s="165"/>
      <c r="T107" s="167">
        <f>SUM(T108:T113)</f>
        <v>0</v>
      </c>
      <c r="AR107" s="160" t="s">
        <v>84</v>
      </c>
      <c r="AT107" s="168" t="s">
        <v>73</v>
      </c>
      <c r="AU107" s="168" t="s">
        <v>81</v>
      </c>
      <c r="AY107" s="160" t="s">
        <v>122</v>
      </c>
      <c r="BK107" s="169">
        <f>SUM(BK108:BK113)</f>
        <v>0</v>
      </c>
    </row>
    <row r="108" s="1" customFormat="1" ht="16.5" customHeight="1">
      <c r="B108" s="170"/>
      <c r="C108" s="171" t="s">
        <v>147</v>
      </c>
      <c r="D108" s="171" t="s">
        <v>123</v>
      </c>
      <c r="E108" s="172" t="s">
        <v>148</v>
      </c>
      <c r="F108" s="173" t="s">
        <v>149</v>
      </c>
      <c r="G108" s="174" t="s">
        <v>150</v>
      </c>
      <c r="H108" s="175">
        <v>5</v>
      </c>
      <c r="I108" s="176"/>
      <c r="J108" s="177">
        <f>ROUND(I108*H108,2)</f>
        <v>0</v>
      </c>
      <c r="K108" s="173" t="s">
        <v>3</v>
      </c>
      <c r="L108" s="36"/>
      <c r="M108" s="178" t="s">
        <v>3</v>
      </c>
      <c r="N108" s="179" t="s">
        <v>45</v>
      </c>
      <c r="O108" s="69"/>
      <c r="P108" s="180">
        <f>O108*H108</f>
        <v>0</v>
      </c>
      <c r="Q108" s="180">
        <v>0</v>
      </c>
      <c r="R108" s="180">
        <f>Q108*H108</f>
        <v>0</v>
      </c>
      <c r="S108" s="180">
        <v>0</v>
      </c>
      <c r="T108" s="181">
        <f>S108*H108</f>
        <v>0</v>
      </c>
      <c r="AR108" s="182" t="s">
        <v>151</v>
      </c>
      <c r="AT108" s="182" t="s">
        <v>123</v>
      </c>
      <c r="AU108" s="182" t="s">
        <v>84</v>
      </c>
      <c r="AY108" s="17" t="s">
        <v>122</v>
      </c>
      <c r="BE108" s="183">
        <f>IF(N108="základní",J108,0)</f>
        <v>0</v>
      </c>
      <c r="BF108" s="183">
        <f>IF(N108="snížená",J108,0)</f>
        <v>0</v>
      </c>
      <c r="BG108" s="183">
        <f>IF(N108="zákl. přenesená",J108,0)</f>
        <v>0</v>
      </c>
      <c r="BH108" s="183">
        <f>IF(N108="sníž. přenesená",J108,0)</f>
        <v>0</v>
      </c>
      <c r="BI108" s="183">
        <f>IF(N108="nulová",J108,0)</f>
        <v>0</v>
      </c>
      <c r="BJ108" s="17" t="s">
        <v>81</v>
      </c>
      <c r="BK108" s="183">
        <f>ROUND(I108*H108,2)</f>
        <v>0</v>
      </c>
      <c r="BL108" s="17" t="s">
        <v>151</v>
      </c>
      <c r="BM108" s="182" t="s">
        <v>152</v>
      </c>
    </row>
    <row r="109" s="1" customFormat="1" ht="16.5" customHeight="1">
      <c r="B109" s="170"/>
      <c r="C109" s="171" t="s">
        <v>135</v>
      </c>
      <c r="D109" s="171" t="s">
        <v>123</v>
      </c>
      <c r="E109" s="172" t="s">
        <v>153</v>
      </c>
      <c r="F109" s="173" t="s">
        <v>154</v>
      </c>
      <c r="G109" s="174" t="s">
        <v>155</v>
      </c>
      <c r="H109" s="175">
        <v>5</v>
      </c>
      <c r="I109" s="176"/>
      <c r="J109" s="177">
        <f>ROUND(I109*H109,2)</f>
        <v>0</v>
      </c>
      <c r="K109" s="173" t="s">
        <v>3</v>
      </c>
      <c r="L109" s="36"/>
      <c r="M109" s="178" t="s">
        <v>3</v>
      </c>
      <c r="N109" s="179" t="s">
        <v>45</v>
      </c>
      <c r="O109" s="69"/>
      <c r="P109" s="180">
        <f>O109*H109</f>
        <v>0</v>
      </c>
      <c r="Q109" s="180">
        <v>0</v>
      </c>
      <c r="R109" s="180">
        <f>Q109*H109</f>
        <v>0</v>
      </c>
      <c r="S109" s="180">
        <v>0</v>
      </c>
      <c r="T109" s="181">
        <f>S109*H109</f>
        <v>0</v>
      </c>
      <c r="AR109" s="182" t="s">
        <v>151</v>
      </c>
      <c r="AT109" s="182" t="s">
        <v>123</v>
      </c>
      <c r="AU109" s="182" t="s">
        <v>84</v>
      </c>
      <c r="AY109" s="17" t="s">
        <v>122</v>
      </c>
      <c r="BE109" s="183">
        <f>IF(N109="základní",J109,0)</f>
        <v>0</v>
      </c>
      <c r="BF109" s="183">
        <f>IF(N109="snížená",J109,0)</f>
        <v>0</v>
      </c>
      <c r="BG109" s="183">
        <f>IF(N109="zákl. přenesená",J109,0)</f>
        <v>0</v>
      </c>
      <c r="BH109" s="183">
        <f>IF(N109="sníž. přenesená",J109,0)</f>
        <v>0</v>
      </c>
      <c r="BI109" s="183">
        <f>IF(N109="nulová",J109,0)</f>
        <v>0</v>
      </c>
      <c r="BJ109" s="17" t="s">
        <v>81</v>
      </c>
      <c r="BK109" s="183">
        <f>ROUND(I109*H109,2)</f>
        <v>0</v>
      </c>
      <c r="BL109" s="17" t="s">
        <v>151</v>
      </c>
      <c r="BM109" s="182" t="s">
        <v>156</v>
      </c>
    </row>
    <row r="110" s="1" customFormat="1" ht="36" customHeight="1">
      <c r="B110" s="170"/>
      <c r="C110" s="171" t="s">
        <v>157</v>
      </c>
      <c r="D110" s="171" t="s">
        <v>123</v>
      </c>
      <c r="E110" s="172" t="s">
        <v>158</v>
      </c>
      <c r="F110" s="173" t="s">
        <v>159</v>
      </c>
      <c r="G110" s="174" t="s">
        <v>160</v>
      </c>
      <c r="H110" s="175">
        <v>2</v>
      </c>
      <c r="I110" s="176"/>
      <c r="J110" s="177">
        <f>ROUND(I110*H110,2)</f>
        <v>0</v>
      </c>
      <c r="K110" s="173" t="s">
        <v>161</v>
      </c>
      <c r="L110" s="36"/>
      <c r="M110" s="178" t="s">
        <v>3</v>
      </c>
      <c r="N110" s="179" t="s">
        <v>45</v>
      </c>
      <c r="O110" s="69"/>
      <c r="P110" s="180">
        <f>O110*H110</f>
        <v>0</v>
      </c>
      <c r="Q110" s="180">
        <v>0.00022000000000000001</v>
      </c>
      <c r="R110" s="180">
        <f>Q110*H110</f>
        <v>0.00044000000000000002</v>
      </c>
      <c r="S110" s="180">
        <v>0</v>
      </c>
      <c r="T110" s="181">
        <f>S110*H110</f>
        <v>0</v>
      </c>
      <c r="AR110" s="182" t="s">
        <v>151</v>
      </c>
      <c r="AT110" s="182" t="s">
        <v>123</v>
      </c>
      <c r="AU110" s="182" t="s">
        <v>84</v>
      </c>
      <c r="AY110" s="17" t="s">
        <v>122</v>
      </c>
      <c r="BE110" s="183">
        <f>IF(N110="základní",J110,0)</f>
        <v>0</v>
      </c>
      <c r="BF110" s="183">
        <f>IF(N110="snížená",J110,0)</f>
        <v>0</v>
      </c>
      <c r="BG110" s="183">
        <f>IF(N110="zákl. přenesená",J110,0)</f>
        <v>0</v>
      </c>
      <c r="BH110" s="183">
        <f>IF(N110="sníž. přenesená",J110,0)</f>
        <v>0</v>
      </c>
      <c r="BI110" s="183">
        <f>IF(N110="nulová",J110,0)</f>
        <v>0</v>
      </c>
      <c r="BJ110" s="17" t="s">
        <v>81</v>
      </c>
      <c r="BK110" s="183">
        <f>ROUND(I110*H110,2)</f>
        <v>0</v>
      </c>
      <c r="BL110" s="17" t="s">
        <v>151</v>
      </c>
      <c r="BM110" s="182" t="s">
        <v>162</v>
      </c>
    </row>
    <row r="111" s="1" customFormat="1" ht="16.5" customHeight="1">
      <c r="B111" s="170"/>
      <c r="C111" s="202" t="s">
        <v>130</v>
      </c>
      <c r="D111" s="202" t="s">
        <v>163</v>
      </c>
      <c r="E111" s="203" t="s">
        <v>164</v>
      </c>
      <c r="F111" s="204" t="s">
        <v>165</v>
      </c>
      <c r="G111" s="205" t="s">
        <v>166</v>
      </c>
      <c r="H111" s="206">
        <v>1</v>
      </c>
      <c r="I111" s="207"/>
      <c r="J111" s="208">
        <f>ROUND(I111*H111,2)</f>
        <v>0</v>
      </c>
      <c r="K111" s="204" t="s">
        <v>3</v>
      </c>
      <c r="L111" s="209"/>
      <c r="M111" s="210" t="s">
        <v>3</v>
      </c>
      <c r="N111" s="211" t="s">
        <v>45</v>
      </c>
      <c r="O111" s="69"/>
      <c r="P111" s="180">
        <f>O111*H111</f>
        <v>0</v>
      </c>
      <c r="Q111" s="180">
        <v>0.0047000000000000002</v>
      </c>
      <c r="R111" s="180">
        <f>Q111*H111</f>
        <v>0.0047000000000000002</v>
      </c>
      <c r="S111" s="180">
        <v>0</v>
      </c>
      <c r="T111" s="181">
        <f>S111*H111</f>
        <v>0</v>
      </c>
      <c r="AR111" s="182" t="s">
        <v>167</v>
      </c>
      <c r="AT111" s="182" t="s">
        <v>163</v>
      </c>
      <c r="AU111" s="182" t="s">
        <v>84</v>
      </c>
      <c r="AY111" s="17" t="s">
        <v>122</v>
      </c>
      <c r="BE111" s="183">
        <f>IF(N111="základní",J111,0)</f>
        <v>0</v>
      </c>
      <c r="BF111" s="183">
        <f>IF(N111="snížená",J111,0)</f>
        <v>0</v>
      </c>
      <c r="BG111" s="183">
        <f>IF(N111="zákl. přenesená",J111,0)</f>
        <v>0</v>
      </c>
      <c r="BH111" s="183">
        <f>IF(N111="sníž. přenesená",J111,0)</f>
        <v>0</v>
      </c>
      <c r="BI111" s="183">
        <f>IF(N111="nulová",J111,0)</f>
        <v>0</v>
      </c>
      <c r="BJ111" s="17" t="s">
        <v>81</v>
      </c>
      <c r="BK111" s="183">
        <f>ROUND(I111*H111,2)</f>
        <v>0</v>
      </c>
      <c r="BL111" s="17" t="s">
        <v>151</v>
      </c>
      <c r="BM111" s="182" t="s">
        <v>168</v>
      </c>
    </row>
    <row r="112" s="1" customFormat="1" ht="48" customHeight="1">
      <c r="B112" s="170"/>
      <c r="C112" s="171" t="s">
        <v>169</v>
      </c>
      <c r="D112" s="171" t="s">
        <v>123</v>
      </c>
      <c r="E112" s="172" t="s">
        <v>170</v>
      </c>
      <c r="F112" s="173" t="s">
        <v>171</v>
      </c>
      <c r="G112" s="174" t="s">
        <v>172</v>
      </c>
      <c r="H112" s="175">
        <v>0.0050000000000000001</v>
      </c>
      <c r="I112" s="176"/>
      <c r="J112" s="177">
        <f>ROUND(I112*H112,2)</f>
        <v>0</v>
      </c>
      <c r="K112" s="173" t="s">
        <v>161</v>
      </c>
      <c r="L112" s="36"/>
      <c r="M112" s="178" t="s">
        <v>3</v>
      </c>
      <c r="N112" s="179" t="s">
        <v>45</v>
      </c>
      <c r="O112" s="69"/>
      <c r="P112" s="180">
        <f>O112*H112</f>
        <v>0</v>
      </c>
      <c r="Q112" s="180">
        <v>0</v>
      </c>
      <c r="R112" s="180">
        <f>Q112*H112</f>
        <v>0</v>
      </c>
      <c r="S112" s="180">
        <v>0</v>
      </c>
      <c r="T112" s="181">
        <f>S112*H112</f>
        <v>0</v>
      </c>
      <c r="AR112" s="182" t="s">
        <v>151</v>
      </c>
      <c r="AT112" s="182" t="s">
        <v>123</v>
      </c>
      <c r="AU112" s="182" t="s">
        <v>84</v>
      </c>
      <c r="AY112" s="17" t="s">
        <v>122</v>
      </c>
      <c r="BE112" s="183">
        <f>IF(N112="základní",J112,0)</f>
        <v>0</v>
      </c>
      <c r="BF112" s="183">
        <f>IF(N112="snížená",J112,0)</f>
        <v>0</v>
      </c>
      <c r="BG112" s="183">
        <f>IF(N112="zákl. přenesená",J112,0)</f>
        <v>0</v>
      </c>
      <c r="BH112" s="183">
        <f>IF(N112="sníž. přenesená",J112,0)</f>
        <v>0</v>
      </c>
      <c r="BI112" s="183">
        <f>IF(N112="nulová",J112,0)</f>
        <v>0</v>
      </c>
      <c r="BJ112" s="17" t="s">
        <v>81</v>
      </c>
      <c r="BK112" s="183">
        <f>ROUND(I112*H112,2)</f>
        <v>0</v>
      </c>
      <c r="BL112" s="17" t="s">
        <v>151</v>
      </c>
      <c r="BM112" s="182" t="s">
        <v>173</v>
      </c>
    </row>
    <row r="113" s="1" customFormat="1">
      <c r="B113" s="36"/>
      <c r="D113" s="185" t="s">
        <v>174</v>
      </c>
      <c r="F113" s="212" t="s">
        <v>175</v>
      </c>
      <c r="I113" s="117"/>
      <c r="L113" s="36"/>
      <c r="M113" s="213"/>
      <c r="N113" s="69"/>
      <c r="O113" s="69"/>
      <c r="P113" s="69"/>
      <c r="Q113" s="69"/>
      <c r="R113" s="69"/>
      <c r="S113" s="69"/>
      <c r="T113" s="70"/>
      <c r="AT113" s="17" t="s">
        <v>174</v>
      </c>
      <c r="AU113" s="17" t="s">
        <v>84</v>
      </c>
    </row>
    <row r="114" s="11" customFormat="1" ht="22.8" customHeight="1">
      <c r="B114" s="159"/>
      <c r="D114" s="160" t="s">
        <v>73</v>
      </c>
      <c r="E114" s="200" t="s">
        <v>176</v>
      </c>
      <c r="F114" s="200" t="s">
        <v>177</v>
      </c>
      <c r="I114" s="162"/>
      <c r="J114" s="201">
        <f>BK114</f>
        <v>0</v>
      </c>
      <c r="L114" s="159"/>
      <c r="M114" s="164"/>
      <c r="N114" s="165"/>
      <c r="O114" s="165"/>
      <c r="P114" s="166">
        <f>SUM(P115:P143)</f>
        <v>0</v>
      </c>
      <c r="Q114" s="165"/>
      <c r="R114" s="166">
        <f>SUM(R115:R143)</f>
        <v>0.062199999999999998</v>
      </c>
      <c r="S114" s="165"/>
      <c r="T114" s="167">
        <f>SUM(T115:T143)</f>
        <v>0.128</v>
      </c>
      <c r="AR114" s="160" t="s">
        <v>84</v>
      </c>
      <c r="AT114" s="168" t="s">
        <v>73</v>
      </c>
      <c r="AU114" s="168" t="s">
        <v>81</v>
      </c>
      <c r="AY114" s="160" t="s">
        <v>122</v>
      </c>
      <c r="BK114" s="169">
        <f>SUM(BK115:BK143)</f>
        <v>0</v>
      </c>
    </row>
    <row r="115" s="1" customFormat="1" ht="24" customHeight="1">
      <c r="B115" s="170"/>
      <c r="C115" s="171" t="s">
        <v>178</v>
      </c>
      <c r="D115" s="171" t="s">
        <v>123</v>
      </c>
      <c r="E115" s="172" t="s">
        <v>179</v>
      </c>
      <c r="F115" s="173" t="s">
        <v>180</v>
      </c>
      <c r="G115" s="174" t="s">
        <v>155</v>
      </c>
      <c r="H115" s="175">
        <v>40</v>
      </c>
      <c r="I115" s="176"/>
      <c r="J115" s="177">
        <f>ROUND(I115*H115,2)</f>
        <v>0</v>
      </c>
      <c r="K115" s="173" t="s">
        <v>161</v>
      </c>
      <c r="L115" s="36"/>
      <c r="M115" s="178" t="s">
        <v>3</v>
      </c>
      <c r="N115" s="179" t="s">
        <v>45</v>
      </c>
      <c r="O115" s="69"/>
      <c r="P115" s="180">
        <f>O115*H115</f>
        <v>0</v>
      </c>
      <c r="Q115" s="180">
        <v>2.0000000000000002E-05</v>
      </c>
      <c r="R115" s="180">
        <f>Q115*H115</f>
        <v>0.00080000000000000004</v>
      </c>
      <c r="S115" s="180">
        <v>0.0032000000000000002</v>
      </c>
      <c r="T115" s="181">
        <f>S115*H115</f>
        <v>0.128</v>
      </c>
      <c r="AR115" s="182" t="s">
        <v>151</v>
      </c>
      <c r="AT115" s="182" t="s">
        <v>123</v>
      </c>
      <c r="AU115" s="182" t="s">
        <v>84</v>
      </c>
      <c r="AY115" s="17" t="s">
        <v>122</v>
      </c>
      <c r="BE115" s="183">
        <f>IF(N115="základní",J115,0)</f>
        <v>0</v>
      </c>
      <c r="BF115" s="183">
        <f>IF(N115="snížená",J115,0)</f>
        <v>0</v>
      </c>
      <c r="BG115" s="183">
        <f>IF(N115="zákl. přenesená",J115,0)</f>
        <v>0</v>
      </c>
      <c r="BH115" s="183">
        <f>IF(N115="sníž. přenesená",J115,0)</f>
        <v>0</v>
      </c>
      <c r="BI115" s="183">
        <f>IF(N115="nulová",J115,0)</f>
        <v>0</v>
      </c>
      <c r="BJ115" s="17" t="s">
        <v>81</v>
      </c>
      <c r="BK115" s="183">
        <f>ROUND(I115*H115,2)</f>
        <v>0</v>
      </c>
      <c r="BL115" s="17" t="s">
        <v>151</v>
      </c>
      <c r="BM115" s="182" t="s">
        <v>181</v>
      </c>
    </row>
    <row r="116" s="1" customFormat="1" ht="24" customHeight="1">
      <c r="B116" s="170"/>
      <c r="C116" s="171" t="s">
        <v>182</v>
      </c>
      <c r="D116" s="171" t="s">
        <v>123</v>
      </c>
      <c r="E116" s="172" t="s">
        <v>183</v>
      </c>
      <c r="F116" s="173" t="s">
        <v>184</v>
      </c>
      <c r="G116" s="174" t="s">
        <v>155</v>
      </c>
      <c r="H116" s="175">
        <v>6</v>
      </c>
      <c r="I116" s="176"/>
      <c r="J116" s="177">
        <f>ROUND(I116*H116,2)</f>
        <v>0</v>
      </c>
      <c r="K116" s="173" t="s">
        <v>161</v>
      </c>
      <c r="L116" s="36"/>
      <c r="M116" s="178" t="s">
        <v>3</v>
      </c>
      <c r="N116" s="179" t="s">
        <v>45</v>
      </c>
      <c r="O116" s="69"/>
      <c r="P116" s="180">
        <f>O116*H116</f>
        <v>0</v>
      </c>
      <c r="Q116" s="180">
        <v>0.00148</v>
      </c>
      <c r="R116" s="180">
        <f>Q116*H116</f>
        <v>0.008879999999999999</v>
      </c>
      <c r="S116" s="180">
        <v>0</v>
      </c>
      <c r="T116" s="181">
        <f>S116*H116</f>
        <v>0</v>
      </c>
      <c r="AR116" s="182" t="s">
        <v>151</v>
      </c>
      <c r="AT116" s="182" t="s">
        <v>123</v>
      </c>
      <c r="AU116" s="182" t="s">
        <v>84</v>
      </c>
      <c r="AY116" s="17" t="s">
        <v>122</v>
      </c>
      <c r="BE116" s="183">
        <f>IF(N116="základní",J116,0)</f>
        <v>0</v>
      </c>
      <c r="BF116" s="183">
        <f>IF(N116="snížená",J116,0)</f>
        <v>0</v>
      </c>
      <c r="BG116" s="183">
        <f>IF(N116="zákl. přenesená",J116,0)</f>
        <v>0</v>
      </c>
      <c r="BH116" s="183">
        <f>IF(N116="sníž. přenesená",J116,0)</f>
        <v>0</v>
      </c>
      <c r="BI116" s="183">
        <f>IF(N116="nulová",J116,0)</f>
        <v>0</v>
      </c>
      <c r="BJ116" s="17" t="s">
        <v>81</v>
      </c>
      <c r="BK116" s="183">
        <f>ROUND(I116*H116,2)</f>
        <v>0</v>
      </c>
      <c r="BL116" s="17" t="s">
        <v>151</v>
      </c>
      <c r="BM116" s="182" t="s">
        <v>185</v>
      </c>
    </row>
    <row r="117" s="1" customFormat="1" ht="36" customHeight="1">
      <c r="B117" s="170"/>
      <c r="C117" s="171" t="s">
        <v>186</v>
      </c>
      <c r="D117" s="171" t="s">
        <v>123</v>
      </c>
      <c r="E117" s="172" t="s">
        <v>187</v>
      </c>
      <c r="F117" s="173" t="s">
        <v>188</v>
      </c>
      <c r="G117" s="174" t="s">
        <v>166</v>
      </c>
      <c r="H117" s="175">
        <v>4</v>
      </c>
      <c r="I117" s="176"/>
      <c r="J117" s="177">
        <f>ROUND(I117*H117,2)</f>
        <v>0</v>
      </c>
      <c r="K117" s="173" t="s">
        <v>161</v>
      </c>
      <c r="L117" s="36"/>
      <c r="M117" s="178" t="s">
        <v>3</v>
      </c>
      <c r="N117" s="179" t="s">
        <v>45</v>
      </c>
      <c r="O117" s="69"/>
      <c r="P117" s="180">
        <f>O117*H117</f>
        <v>0</v>
      </c>
      <c r="Q117" s="180">
        <v>0</v>
      </c>
      <c r="R117" s="180">
        <f>Q117*H117</f>
        <v>0</v>
      </c>
      <c r="S117" s="180">
        <v>0</v>
      </c>
      <c r="T117" s="181">
        <f>S117*H117</f>
        <v>0</v>
      </c>
      <c r="AR117" s="182" t="s">
        <v>151</v>
      </c>
      <c r="AT117" s="182" t="s">
        <v>123</v>
      </c>
      <c r="AU117" s="182" t="s">
        <v>84</v>
      </c>
      <c r="AY117" s="17" t="s">
        <v>122</v>
      </c>
      <c r="BE117" s="183">
        <f>IF(N117="základní",J117,0)</f>
        <v>0</v>
      </c>
      <c r="BF117" s="183">
        <f>IF(N117="snížená",J117,0)</f>
        <v>0</v>
      </c>
      <c r="BG117" s="183">
        <f>IF(N117="zákl. přenesená",J117,0)</f>
        <v>0</v>
      </c>
      <c r="BH117" s="183">
        <f>IF(N117="sníž. přenesená",J117,0)</f>
        <v>0</v>
      </c>
      <c r="BI117" s="183">
        <f>IF(N117="nulová",J117,0)</f>
        <v>0</v>
      </c>
      <c r="BJ117" s="17" t="s">
        <v>81</v>
      </c>
      <c r="BK117" s="183">
        <f>ROUND(I117*H117,2)</f>
        <v>0</v>
      </c>
      <c r="BL117" s="17" t="s">
        <v>151</v>
      </c>
      <c r="BM117" s="182" t="s">
        <v>189</v>
      </c>
    </row>
    <row r="118" s="1" customFormat="1" ht="36" customHeight="1">
      <c r="B118" s="170"/>
      <c r="C118" s="171" t="s">
        <v>190</v>
      </c>
      <c r="D118" s="171" t="s">
        <v>123</v>
      </c>
      <c r="E118" s="172" t="s">
        <v>191</v>
      </c>
      <c r="F118" s="173" t="s">
        <v>192</v>
      </c>
      <c r="G118" s="174" t="s">
        <v>155</v>
      </c>
      <c r="H118" s="175">
        <v>40</v>
      </c>
      <c r="I118" s="176"/>
      <c r="J118" s="177">
        <f>ROUND(I118*H118,2)</f>
        <v>0</v>
      </c>
      <c r="K118" s="173" t="s">
        <v>161</v>
      </c>
      <c r="L118" s="36"/>
      <c r="M118" s="178" t="s">
        <v>3</v>
      </c>
      <c r="N118" s="179" t="s">
        <v>45</v>
      </c>
      <c r="O118" s="69"/>
      <c r="P118" s="180">
        <f>O118*H118</f>
        <v>0</v>
      </c>
      <c r="Q118" s="180">
        <v>0</v>
      </c>
      <c r="R118" s="180">
        <f>Q118*H118</f>
        <v>0</v>
      </c>
      <c r="S118" s="180">
        <v>0</v>
      </c>
      <c r="T118" s="181">
        <f>S118*H118</f>
        <v>0</v>
      </c>
      <c r="AR118" s="182" t="s">
        <v>151</v>
      </c>
      <c r="AT118" s="182" t="s">
        <v>123</v>
      </c>
      <c r="AU118" s="182" t="s">
        <v>84</v>
      </c>
      <c r="AY118" s="17" t="s">
        <v>122</v>
      </c>
      <c r="BE118" s="183">
        <f>IF(N118="základní",J118,0)</f>
        <v>0</v>
      </c>
      <c r="BF118" s="183">
        <f>IF(N118="snížená",J118,0)</f>
        <v>0</v>
      </c>
      <c r="BG118" s="183">
        <f>IF(N118="zákl. přenesená",J118,0)</f>
        <v>0</v>
      </c>
      <c r="BH118" s="183">
        <f>IF(N118="sníž. přenesená",J118,0)</f>
        <v>0</v>
      </c>
      <c r="BI118" s="183">
        <f>IF(N118="nulová",J118,0)</f>
        <v>0</v>
      </c>
      <c r="BJ118" s="17" t="s">
        <v>81</v>
      </c>
      <c r="BK118" s="183">
        <f>ROUND(I118*H118,2)</f>
        <v>0</v>
      </c>
      <c r="BL118" s="17" t="s">
        <v>151</v>
      </c>
      <c r="BM118" s="182" t="s">
        <v>193</v>
      </c>
    </row>
    <row r="119" s="1" customFormat="1">
      <c r="B119" s="36"/>
      <c r="D119" s="185" t="s">
        <v>174</v>
      </c>
      <c r="F119" s="212" t="s">
        <v>194</v>
      </c>
      <c r="I119" s="117"/>
      <c r="L119" s="36"/>
      <c r="M119" s="213"/>
      <c r="N119" s="69"/>
      <c r="O119" s="69"/>
      <c r="P119" s="69"/>
      <c r="Q119" s="69"/>
      <c r="R119" s="69"/>
      <c r="S119" s="69"/>
      <c r="T119" s="70"/>
      <c r="AT119" s="17" t="s">
        <v>174</v>
      </c>
      <c r="AU119" s="17" t="s">
        <v>84</v>
      </c>
    </row>
    <row r="120" s="1" customFormat="1" ht="24" customHeight="1">
      <c r="B120" s="170"/>
      <c r="C120" s="171" t="s">
        <v>195</v>
      </c>
      <c r="D120" s="171" t="s">
        <v>123</v>
      </c>
      <c r="E120" s="172" t="s">
        <v>196</v>
      </c>
      <c r="F120" s="173" t="s">
        <v>197</v>
      </c>
      <c r="G120" s="174" t="s">
        <v>155</v>
      </c>
      <c r="H120" s="175">
        <v>60</v>
      </c>
      <c r="I120" s="176"/>
      <c r="J120" s="177">
        <f>ROUND(I120*H120,2)</f>
        <v>0</v>
      </c>
      <c r="K120" s="173" t="s">
        <v>161</v>
      </c>
      <c r="L120" s="36"/>
      <c r="M120" s="178" t="s">
        <v>3</v>
      </c>
      <c r="N120" s="179" t="s">
        <v>45</v>
      </c>
      <c r="O120" s="69"/>
      <c r="P120" s="180">
        <f>O120*H120</f>
        <v>0</v>
      </c>
      <c r="Q120" s="180">
        <v>0.00044999999999999999</v>
      </c>
      <c r="R120" s="180">
        <f>Q120*H120</f>
        <v>0.027</v>
      </c>
      <c r="S120" s="180">
        <v>0</v>
      </c>
      <c r="T120" s="181">
        <f>S120*H120</f>
        <v>0</v>
      </c>
      <c r="AR120" s="182" t="s">
        <v>151</v>
      </c>
      <c r="AT120" s="182" t="s">
        <v>123</v>
      </c>
      <c r="AU120" s="182" t="s">
        <v>84</v>
      </c>
      <c r="AY120" s="17" t="s">
        <v>122</v>
      </c>
      <c r="BE120" s="183">
        <f>IF(N120="základní",J120,0)</f>
        <v>0</v>
      </c>
      <c r="BF120" s="183">
        <f>IF(N120="snížená",J120,0)</f>
        <v>0</v>
      </c>
      <c r="BG120" s="183">
        <f>IF(N120="zákl. přenesená",J120,0)</f>
        <v>0</v>
      </c>
      <c r="BH120" s="183">
        <f>IF(N120="sníž. přenesená",J120,0)</f>
        <v>0</v>
      </c>
      <c r="BI120" s="183">
        <f>IF(N120="nulová",J120,0)</f>
        <v>0</v>
      </c>
      <c r="BJ120" s="17" t="s">
        <v>81</v>
      </c>
      <c r="BK120" s="183">
        <f>ROUND(I120*H120,2)</f>
        <v>0</v>
      </c>
      <c r="BL120" s="17" t="s">
        <v>151</v>
      </c>
      <c r="BM120" s="182" t="s">
        <v>198</v>
      </c>
    </row>
    <row r="121" s="12" customFormat="1">
      <c r="B121" s="184"/>
      <c r="D121" s="185" t="s">
        <v>129</v>
      </c>
      <c r="E121" s="186" t="s">
        <v>3</v>
      </c>
      <c r="F121" s="187" t="s">
        <v>199</v>
      </c>
      <c r="H121" s="188">
        <v>60</v>
      </c>
      <c r="I121" s="189"/>
      <c r="L121" s="184"/>
      <c r="M121" s="190"/>
      <c r="N121" s="191"/>
      <c r="O121" s="191"/>
      <c r="P121" s="191"/>
      <c r="Q121" s="191"/>
      <c r="R121" s="191"/>
      <c r="S121" s="191"/>
      <c r="T121" s="192"/>
      <c r="AT121" s="186" t="s">
        <v>129</v>
      </c>
      <c r="AU121" s="186" t="s">
        <v>84</v>
      </c>
      <c r="AV121" s="12" t="s">
        <v>84</v>
      </c>
      <c r="AW121" s="12" t="s">
        <v>35</v>
      </c>
      <c r="AX121" s="12" t="s">
        <v>81</v>
      </c>
      <c r="AY121" s="186" t="s">
        <v>122</v>
      </c>
    </row>
    <row r="122" s="13" customFormat="1">
      <c r="B122" s="193"/>
      <c r="D122" s="185" t="s">
        <v>129</v>
      </c>
      <c r="E122" s="194" t="s">
        <v>3</v>
      </c>
      <c r="F122" s="195" t="s">
        <v>200</v>
      </c>
      <c r="H122" s="194" t="s">
        <v>3</v>
      </c>
      <c r="I122" s="196"/>
      <c r="L122" s="193"/>
      <c r="M122" s="197"/>
      <c r="N122" s="198"/>
      <c r="O122" s="198"/>
      <c r="P122" s="198"/>
      <c r="Q122" s="198"/>
      <c r="R122" s="198"/>
      <c r="S122" s="198"/>
      <c r="T122" s="199"/>
      <c r="AT122" s="194" t="s">
        <v>129</v>
      </c>
      <c r="AU122" s="194" t="s">
        <v>84</v>
      </c>
      <c r="AV122" s="13" t="s">
        <v>81</v>
      </c>
      <c r="AW122" s="13" t="s">
        <v>35</v>
      </c>
      <c r="AX122" s="13" t="s">
        <v>74</v>
      </c>
      <c r="AY122" s="194" t="s">
        <v>122</v>
      </c>
    </row>
    <row r="123" s="1" customFormat="1" ht="24" customHeight="1">
      <c r="B123" s="170"/>
      <c r="C123" s="171" t="s">
        <v>9</v>
      </c>
      <c r="D123" s="171" t="s">
        <v>123</v>
      </c>
      <c r="E123" s="172" t="s">
        <v>201</v>
      </c>
      <c r="F123" s="173" t="s">
        <v>202</v>
      </c>
      <c r="G123" s="174" t="s">
        <v>155</v>
      </c>
      <c r="H123" s="175">
        <v>22</v>
      </c>
      <c r="I123" s="176"/>
      <c r="J123" s="177">
        <f>ROUND(I123*H123,2)</f>
        <v>0</v>
      </c>
      <c r="K123" s="173" t="s">
        <v>161</v>
      </c>
      <c r="L123" s="36"/>
      <c r="M123" s="178" t="s">
        <v>3</v>
      </c>
      <c r="N123" s="179" t="s">
        <v>45</v>
      </c>
      <c r="O123" s="69"/>
      <c r="P123" s="180">
        <f>O123*H123</f>
        <v>0</v>
      </c>
      <c r="Q123" s="180">
        <v>0.00068000000000000005</v>
      </c>
      <c r="R123" s="180">
        <f>Q123*H123</f>
        <v>0.014960000000000001</v>
      </c>
      <c r="S123" s="180">
        <v>0</v>
      </c>
      <c r="T123" s="181">
        <f>S123*H123</f>
        <v>0</v>
      </c>
      <c r="AR123" s="182" t="s">
        <v>151</v>
      </c>
      <c r="AT123" s="182" t="s">
        <v>123</v>
      </c>
      <c r="AU123" s="182" t="s">
        <v>84</v>
      </c>
      <c r="AY123" s="17" t="s">
        <v>122</v>
      </c>
      <c r="BE123" s="183">
        <f>IF(N123="základní",J123,0)</f>
        <v>0</v>
      </c>
      <c r="BF123" s="183">
        <f>IF(N123="snížená",J123,0)</f>
        <v>0</v>
      </c>
      <c r="BG123" s="183">
        <f>IF(N123="zákl. přenesená",J123,0)</f>
        <v>0</v>
      </c>
      <c r="BH123" s="183">
        <f>IF(N123="sníž. přenesená",J123,0)</f>
        <v>0</v>
      </c>
      <c r="BI123" s="183">
        <f>IF(N123="nulová",J123,0)</f>
        <v>0</v>
      </c>
      <c r="BJ123" s="17" t="s">
        <v>81</v>
      </c>
      <c r="BK123" s="183">
        <f>ROUND(I123*H123,2)</f>
        <v>0</v>
      </c>
      <c r="BL123" s="17" t="s">
        <v>151</v>
      </c>
      <c r="BM123" s="182" t="s">
        <v>203</v>
      </c>
    </row>
    <row r="124" s="12" customFormat="1">
      <c r="B124" s="184"/>
      <c r="D124" s="185" t="s">
        <v>129</v>
      </c>
      <c r="E124" s="186" t="s">
        <v>3</v>
      </c>
      <c r="F124" s="187" t="s">
        <v>204</v>
      </c>
      <c r="H124" s="188">
        <v>22</v>
      </c>
      <c r="I124" s="189"/>
      <c r="L124" s="184"/>
      <c r="M124" s="190"/>
      <c r="N124" s="191"/>
      <c r="O124" s="191"/>
      <c r="P124" s="191"/>
      <c r="Q124" s="191"/>
      <c r="R124" s="191"/>
      <c r="S124" s="191"/>
      <c r="T124" s="192"/>
      <c r="AT124" s="186" t="s">
        <v>129</v>
      </c>
      <c r="AU124" s="186" t="s">
        <v>84</v>
      </c>
      <c r="AV124" s="12" t="s">
        <v>84</v>
      </c>
      <c r="AW124" s="12" t="s">
        <v>35</v>
      </c>
      <c r="AX124" s="12" t="s">
        <v>81</v>
      </c>
      <c r="AY124" s="186" t="s">
        <v>122</v>
      </c>
    </row>
    <row r="125" s="13" customFormat="1">
      <c r="B125" s="193"/>
      <c r="D125" s="185" t="s">
        <v>129</v>
      </c>
      <c r="E125" s="194" t="s">
        <v>3</v>
      </c>
      <c r="F125" s="195" t="s">
        <v>200</v>
      </c>
      <c r="H125" s="194" t="s">
        <v>3</v>
      </c>
      <c r="I125" s="196"/>
      <c r="L125" s="193"/>
      <c r="M125" s="197"/>
      <c r="N125" s="198"/>
      <c r="O125" s="198"/>
      <c r="P125" s="198"/>
      <c r="Q125" s="198"/>
      <c r="R125" s="198"/>
      <c r="S125" s="198"/>
      <c r="T125" s="199"/>
      <c r="AT125" s="194" t="s">
        <v>129</v>
      </c>
      <c r="AU125" s="194" t="s">
        <v>84</v>
      </c>
      <c r="AV125" s="13" t="s">
        <v>81</v>
      </c>
      <c r="AW125" s="13" t="s">
        <v>35</v>
      </c>
      <c r="AX125" s="13" t="s">
        <v>74</v>
      </c>
      <c r="AY125" s="194" t="s">
        <v>122</v>
      </c>
    </row>
    <row r="126" s="1" customFormat="1" ht="24" customHeight="1">
      <c r="B126" s="170"/>
      <c r="C126" s="171" t="s">
        <v>151</v>
      </c>
      <c r="D126" s="171" t="s">
        <v>123</v>
      </c>
      <c r="E126" s="172" t="s">
        <v>205</v>
      </c>
      <c r="F126" s="173" t="s">
        <v>206</v>
      </c>
      <c r="G126" s="174" t="s">
        <v>155</v>
      </c>
      <c r="H126" s="175">
        <v>88</v>
      </c>
      <c r="I126" s="176"/>
      <c r="J126" s="177">
        <f>ROUND(I126*H126,2)</f>
        <v>0</v>
      </c>
      <c r="K126" s="173" t="s">
        <v>161</v>
      </c>
      <c r="L126" s="36"/>
      <c r="M126" s="178" t="s">
        <v>3</v>
      </c>
      <c r="N126" s="179" t="s">
        <v>45</v>
      </c>
      <c r="O126" s="69"/>
      <c r="P126" s="180">
        <f>O126*H126</f>
        <v>0</v>
      </c>
      <c r="Q126" s="180">
        <v>0</v>
      </c>
      <c r="R126" s="180">
        <f>Q126*H126</f>
        <v>0</v>
      </c>
      <c r="S126" s="180">
        <v>0</v>
      </c>
      <c r="T126" s="181">
        <f>S126*H126</f>
        <v>0</v>
      </c>
      <c r="AR126" s="182" t="s">
        <v>151</v>
      </c>
      <c r="AT126" s="182" t="s">
        <v>123</v>
      </c>
      <c r="AU126" s="182" t="s">
        <v>84</v>
      </c>
      <c r="AY126" s="17" t="s">
        <v>122</v>
      </c>
      <c r="BE126" s="183">
        <f>IF(N126="základní",J126,0)</f>
        <v>0</v>
      </c>
      <c r="BF126" s="183">
        <f>IF(N126="snížená",J126,0)</f>
        <v>0</v>
      </c>
      <c r="BG126" s="183">
        <f>IF(N126="zákl. přenesená",J126,0)</f>
        <v>0</v>
      </c>
      <c r="BH126" s="183">
        <f>IF(N126="sníž. přenesená",J126,0)</f>
        <v>0</v>
      </c>
      <c r="BI126" s="183">
        <f>IF(N126="nulová",J126,0)</f>
        <v>0</v>
      </c>
      <c r="BJ126" s="17" t="s">
        <v>81</v>
      </c>
      <c r="BK126" s="183">
        <f>ROUND(I126*H126,2)</f>
        <v>0</v>
      </c>
      <c r="BL126" s="17" t="s">
        <v>151</v>
      </c>
      <c r="BM126" s="182" t="s">
        <v>207</v>
      </c>
    </row>
    <row r="127" s="12" customFormat="1">
      <c r="B127" s="184"/>
      <c r="D127" s="185" t="s">
        <v>129</v>
      </c>
      <c r="E127" s="186" t="s">
        <v>3</v>
      </c>
      <c r="F127" s="187" t="s">
        <v>208</v>
      </c>
      <c r="H127" s="188">
        <v>88</v>
      </c>
      <c r="I127" s="189"/>
      <c r="L127" s="184"/>
      <c r="M127" s="190"/>
      <c r="N127" s="191"/>
      <c r="O127" s="191"/>
      <c r="P127" s="191"/>
      <c r="Q127" s="191"/>
      <c r="R127" s="191"/>
      <c r="S127" s="191"/>
      <c r="T127" s="192"/>
      <c r="AT127" s="186" t="s">
        <v>129</v>
      </c>
      <c r="AU127" s="186" t="s">
        <v>84</v>
      </c>
      <c r="AV127" s="12" t="s">
        <v>84</v>
      </c>
      <c r="AW127" s="12" t="s">
        <v>35</v>
      </c>
      <c r="AX127" s="12" t="s">
        <v>81</v>
      </c>
      <c r="AY127" s="186" t="s">
        <v>122</v>
      </c>
    </row>
    <row r="128" s="1" customFormat="1" ht="24" customHeight="1">
      <c r="B128" s="170"/>
      <c r="C128" s="171" t="s">
        <v>209</v>
      </c>
      <c r="D128" s="171" t="s">
        <v>123</v>
      </c>
      <c r="E128" s="172" t="s">
        <v>210</v>
      </c>
      <c r="F128" s="173" t="s">
        <v>211</v>
      </c>
      <c r="G128" s="174" t="s">
        <v>166</v>
      </c>
      <c r="H128" s="175">
        <v>16</v>
      </c>
      <c r="I128" s="176"/>
      <c r="J128" s="177">
        <f>ROUND(I128*H128,2)</f>
        <v>0</v>
      </c>
      <c r="K128" s="173" t="s">
        <v>161</v>
      </c>
      <c r="L128" s="36"/>
      <c r="M128" s="178" t="s">
        <v>3</v>
      </c>
      <c r="N128" s="179" t="s">
        <v>45</v>
      </c>
      <c r="O128" s="69"/>
      <c r="P128" s="180">
        <f>O128*H128</f>
        <v>0</v>
      </c>
      <c r="Q128" s="180">
        <v>3.0000000000000001E-05</v>
      </c>
      <c r="R128" s="180">
        <f>Q128*H128</f>
        <v>0.00048000000000000001</v>
      </c>
      <c r="S128" s="180">
        <v>0</v>
      </c>
      <c r="T128" s="181">
        <f>S128*H128</f>
        <v>0</v>
      </c>
      <c r="AR128" s="182" t="s">
        <v>151</v>
      </c>
      <c r="AT128" s="182" t="s">
        <v>123</v>
      </c>
      <c r="AU128" s="182" t="s">
        <v>84</v>
      </c>
      <c r="AY128" s="17" t="s">
        <v>122</v>
      </c>
      <c r="BE128" s="183">
        <f>IF(N128="základní",J128,0)</f>
        <v>0</v>
      </c>
      <c r="BF128" s="183">
        <f>IF(N128="snížená",J128,0)</f>
        <v>0</v>
      </c>
      <c r="BG128" s="183">
        <f>IF(N128="zákl. přenesená",J128,0)</f>
        <v>0</v>
      </c>
      <c r="BH128" s="183">
        <f>IF(N128="sníž. přenesená",J128,0)</f>
        <v>0</v>
      </c>
      <c r="BI128" s="183">
        <f>IF(N128="nulová",J128,0)</f>
        <v>0</v>
      </c>
      <c r="BJ128" s="17" t="s">
        <v>81</v>
      </c>
      <c r="BK128" s="183">
        <f>ROUND(I128*H128,2)</f>
        <v>0</v>
      </c>
      <c r="BL128" s="17" t="s">
        <v>151</v>
      </c>
      <c r="BM128" s="182" t="s">
        <v>212</v>
      </c>
    </row>
    <row r="129" s="1" customFormat="1" ht="24" customHeight="1">
      <c r="B129" s="170"/>
      <c r="C129" s="171" t="s">
        <v>213</v>
      </c>
      <c r="D129" s="171" t="s">
        <v>123</v>
      </c>
      <c r="E129" s="172" t="s">
        <v>214</v>
      </c>
      <c r="F129" s="173" t="s">
        <v>215</v>
      </c>
      <c r="G129" s="174" t="s">
        <v>166</v>
      </c>
      <c r="H129" s="175">
        <v>2</v>
      </c>
      <c r="I129" s="176"/>
      <c r="J129" s="177">
        <f>ROUND(I129*H129,2)</f>
        <v>0</v>
      </c>
      <c r="K129" s="173" t="s">
        <v>161</v>
      </c>
      <c r="L129" s="36"/>
      <c r="M129" s="178" t="s">
        <v>3</v>
      </c>
      <c r="N129" s="179" t="s">
        <v>45</v>
      </c>
      <c r="O129" s="69"/>
      <c r="P129" s="180">
        <f>O129*H129</f>
        <v>0</v>
      </c>
      <c r="Q129" s="180">
        <v>4.0000000000000003E-05</v>
      </c>
      <c r="R129" s="180">
        <f>Q129*H129</f>
        <v>8.0000000000000007E-05</v>
      </c>
      <c r="S129" s="180">
        <v>0</v>
      </c>
      <c r="T129" s="181">
        <f>S129*H129</f>
        <v>0</v>
      </c>
      <c r="AR129" s="182" t="s">
        <v>151</v>
      </c>
      <c r="AT129" s="182" t="s">
        <v>123</v>
      </c>
      <c r="AU129" s="182" t="s">
        <v>84</v>
      </c>
      <c r="AY129" s="17" t="s">
        <v>122</v>
      </c>
      <c r="BE129" s="183">
        <f>IF(N129="základní",J129,0)</f>
        <v>0</v>
      </c>
      <c r="BF129" s="183">
        <f>IF(N129="snížená",J129,0)</f>
        <v>0</v>
      </c>
      <c r="BG129" s="183">
        <f>IF(N129="zákl. přenesená",J129,0)</f>
        <v>0</v>
      </c>
      <c r="BH129" s="183">
        <f>IF(N129="sníž. přenesená",J129,0)</f>
        <v>0</v>
      </c>
      <c r="BI129" s="183">
        <f>IF(N129="nulová",J129,0)</f>
        <v>0</v>
      </c>
      <c r="BJ129" s="17" t="s">
        <v>81</v>
      </c>
      <c r="BK129" s="183">
        <f>ROUND(I129*H129,2)</f>
        <v>0</v>
      </c>
      <c r="BL129" s="17" t="s">
        <v>151</v>
      </c>
      <c r="BM129" s="182" t="s">
        <v>216</v>
      </c>
    </row>
    <row r="130" s="1" customFormat="1" ht="24" customHeight="1">
      <c r="B130" s="170"/>
      <c r="C130" s="171" t="s">
        <v>217</v>
      </c>
      <c r="D130" s="171" t="s">
        <v>123</v>
      </c>
      <c r="E130" s="172" t="s">
        <v>218</v>
      </c>
      <c r="F130" s="173" t="s">
        <v>219</v>
      </c>
      <c r="G130" s="174" t="s">
        <v>166</v>
      </c>
      <c r="H130" s="175">
        <v>3</v>
      </c>
      <c r="I130" s="176"/>
      <c r="J130" s="177">
        <f>ROUND(I130*H130,2)</f>
        <v>0</v>
      </c>
      <c r="K130" s="173" t="s">
        <v>3</v>
      </c>
      <c r="L130" s="36"/>
      <c r="M130" s="178" t="s">
        <v>3</v>
      </c>
      <c r="N130" s="179" t="s">
        <v>45</v>
      </c>
      <c r="O130" s="69"/>
      <c r="P130" s="180">
        <f>O130*H130</f>
        <v>0</v>
      </c>
      <c r="Q130" s="180">
        <v>0</v>
      </c>
      <c r="R130" s="180">
        <f>Q130*H130</f>
        <v>0</v>
      </c>
      <c r="S130" s="180">
        <v>0</v>
      </c>
      <c r="T130" s="181">
        <f>S130*H130</f>
        <v>0</v>
      </c>
      <c r="AR130" s="182" t="s">
        <v>151</v>
      </c>
      <c r="AT130" s="182" t="s">
        <v>123</v>
      </c>
      <c r="AU130" s="182" t="s">
        <v>84</v>
      </c>
      <c r="AY130" s="17" t="s">
        <v>122</v>
      </c>
      <c r="BE130" s="183">
        <f>IF(N130="základní",J130,0)</f>
        <v>0</v>
      </c>
      <c r="BF130" s="183">
        <f>IF(N130="snížená",J130,0)</f>
        <v>0</v>
      </c>
      <c r="BG130" s="183">
        <f>IF(N130="zákl. přenesená",J130,0)</f>
        <v>0</v>
      </c>
      <c r="BH130" s="183">
        <f>IF(N130="sníž. přenesená",J130,0)</f>
        <v>0</v>
      </c>
      <c r="BI130" s="183">
        <f>IF(N130="nulová",J130,0)</f>
        <v>0</v>
      </c>
      <c r="BJ130" s="17" t="s">
        <v>81</v>
      </c>
      <c r="BK130" s="183">
        <f>ROUND(I130*H130,2)</f>
        <v>0</v>
      </c>
      <c r="BL130" s="17" t="s">
        <v>151</v>
      </c>
      <c r="BM130" s="182" t="s">
        <v>220</v>
      </c>
    </row>
    <row r="131" s="1" customFormat="1" ht="24" customHeight="1">
      <c r="B131" s="170"/>
      <c r="C131" s="171" t="s">
        <v>221</v>
      </c>
      <c r="D131" s="171" t="s">
        <v>123</v>
      </c>
      <c r="E131" s="172" t="s">
        <v>222</v>
      </c>
      <c r="F131" s="173" t="s">
        <v>223</v>
      </c>
      <c r="G131" s="174" t="s">
        <v>166</v>
      </c>
      <c r="H131" s="175">
        <v>4</v>
      </c>
      <c r="I131" s="176"/>
      <c r="J131" s="177">
        <f>ROUND(I131*H131,2)</f>
        <v>0</v>
      </c>
      <c r="K131" s="173" t="s">
        <v>3</v>
      </c>
      <c r="L131" s="36"/>
      <c r="M131" s="178" t="s">
        <v>3</v>
      </c>
      <c r="N131" s="179" t="s">
        <v>45</v>
      </c>
      <c r="O131" s="69"/>
      <c r="P131" s="180">
        <f>O131*H131</f>
        <v>0</v>
      </c>
      <c r="Q131" s="180">
        <v>0</v>
      </c>
      <c r="R131" s="180">
        <f>Q131*H131</f>
        <v>0</v>
      </c>
      <c r="S131" s="180">
        <v>0</v>
      </c>
      <c r="T131" s="181">
        <f>S131*H131</f>
        <v>0</v>
      </c>
      <c r="AR131" s="182" t="s">
        <v>151</v>
      </c>
      <c r="AT131" s="182" t="s">
        <v>123</v>
      </c>
      <c r="AU131" s="182" t="s">
        <v>84</v>
      </c>
      <c r="AY131" s="17" t="s">
        <v>122</v>
      </c>
      <c r="BE131" s="183">
        <f>IF(N131="základní",J131,0)</f>
        <v>0</v>
      </c>
      <c r="BF131" s="183">
        <f>IF(N131="snížená",J131,0)</f>
        <v>0</v>
      </c>
      <c r="BG131" s="183">
        <f>IF(N131="zákl. přenesená",J131,0)</f>
        <v>0</v>
      </c>
      <c r="BH131" s="183">
        <f>IF(N131="sníž. přenesená",J131,0)</f>
        <v>0</v>
      </c>
      <c r="BI131" s="183">
        <f>IF(N131="nulová",J131,0)</f>
        <v>0</v>
      </c>
      <c r="BJ131" s="17" t="s">
        <v>81</v>
      </c>
      <c r="BK131" s="183">
        <f>ROUND(I131*H131,2)</f>
        <v>0</v>
      </c>
      <c r="BL131" s="17" t="s">
        <v>151</v>
      </c>
      <c r="BM131" s="182" t="s">
        <v>224</v>
      </c>
    </row>
    <row r="132" s="1" customFormat="1" ht="24" customHeight="1">
      <c r="B132" s="170"/>
      <c r="C132" s="171" t="s">
        <v>8</v>
      </c>
      <c r="D132" s="171" t="s">
        <v>123</v>
      </c>
      <c r="E132" s="172" t="s">
        <v>225</v>
      </c>
      <c r="F132" s="173" t="s">
        <v>226</v>
      </c>
      <c r="G132" s="174" t="s">
        <v>166</v>
      </c>
      <c r="H132" s="175">
        <v>24</v>
      </c>
      <c r="I132" s="176"/>
      <c r="J132" s="177">
        <f>ROUND(I132*H132,2)</f>
        <v>0</v>
      </c>
      <c r="K132" s="173" t="s">
        <v>3</v>
      </c>
      <c r="L132" s="36"/>
      <c r="M132" s="178" t="s">
        <v>3</v>
      </c>
      <c r="N132" s="179" t="s">
        <v>45</v>
      </c>
      <c r="O132" s="69"/>
      <c r="P132" s="180">
        <f>O132*H132</f>
        <v>0</v>
      </c>
      <c r="Q132" s="180">
        <v>0</v>
      </c>
      <c r="R132" s="180">
        <f>Q132*H132</f>
        <v>0</v>
      </c>
      <c r="S132" s="180">
        <v>0</v>
      </c>
      <c r="T132" s="181">
        <f>S132*H132</f>
        <v>0</v>
      </c>
      <c r="AR132" s="182" t="s">
        <v>151</v>
      </c>
      <c r="AT132" s="182" t="s">
        <v>123</v>
      </c>
      <c r="AU132" s="182" t="s">
        <v>84</v>
      </c>
      <c r="AY132" s="17" t="s">
        <v>122</v>
      </c>
      <c r="BE132" s="183">
        <f>IF(N132="základní",J132,0)</f>
        <v>0</v>
      </c>
      <c r="BF132" s="183">
        <f>IF(N132="snížená",J132,0)</f>
        <v>0</v>
      </c>
      <c r="BG132" s="183">
        <f>IF(N132="zákl. přenesená",J132,0)</f>
        <v>0</v>
      </c>
      <c r="BH132" s="183">
        <f>IF(N132="sníž. přenesená",J132,0)</f>
        <v>0</v>
      </c>
      <c r="BI132" s="183">
        <f>IF(N132="nulová",J132,0)</f>
        <v>0</v>
      </c>
      <c r="BJ132" s="17" t="s">
        <v>81</v>
      </c>
      <c r="BK132" s="183">
        <f>ROUND(I132*H132,2)</f>
        <v>0</v>
      </c>
      <c r="BL132" s="17" t="s">
        <v>151</v>
      </c>
      <c r="BM132" s="182" t="s">
        <v>227</v>
      </c>
    </row>
    <row r="133" s="12" customFormat="1">
      <c r="B133" s="184"/>
      <c r="D133" s="185" t="s">
        <v>129</v>
      </c>
      <c r="E133" s="186" t="s">
        <v>3</v>
      </c>
      <c r="F133" s="187" t="s">
        <v>228</v>
      </c>
      <c r="H133" s="188">
        <v>24</v>
      </c>
      <c r="I133" s="189"/>
      <c r="L133" s="184"/>
      <c r="M133" s="190"/>
      <c r="N133" s="191"/>
      <c r="O133" s="191"/>
      <c r="P133" s="191"/>
      <c r="Q133" s="191"/>
      <c r="R133" s="191"/>
      <c r="S133" s="191"/>
      <c r="T133" s="192"/>
      <c r="AT133" s="186" t="s">
        <v>129</v>
      </c>
      <c r="AU133" s="186" t="s">
        <v>84</v>
      </c>
      <c r="AV133" s="12" t="s">
        <v>84</v>
      </c>
      <c r="AW133" s="12" t="s">
        <v>35</v>
      </c>
      <c r="AX133" s="12" t="s">
        <v>81</v>
      </c>
      <c r="AY133" s="186" t="s">
        <v>122</v>
      </c>
    </row>
    <row r="134" s="1" customFormat="1" ht="16.5" customHeight="1">
      <c r="B134" s="170"/>
      <c r="C134" s="171" t="s">
        <v>229</v>
      </c>
      <c r="D134" s="171" t="s">
        <v>123</v>
      </c>
      <c r="E134" s="172" t="s">
        <v>230</v>
      </c>
      <c r="F134" s="173" t="s">
        <v>231</v>
      </c>
      <c r="G134" s="174" t="s">
        <v>166</v>
      </c>
      <c r="H134" s="175">
        <v>4</v>
      </c>
      <c r="I134" s="176"/>
      <c r="J134" s="177">
        <f>ROUND(I134*H134,2)</f>
        <v>0</v>
      </c>
      <c r="K134" s="173" t="s">
        <v>3</v>
      </c>
      <c r="L134" s="36"/>
      <c r="M134" s="178" t="s">
        <v>3</v>
      </c>
      <c r="N134" s="179" t="s">
        <v>45</v>
      </c>
      <c r="O134" s="69"/>
      <c r="P134" s="180">
        <f>O134*H134</f>
        <v>0</v>
      </c>
      <c r="Q134" s="180">
        <v>0</v>
      </c>
      <c r="R134" s="180">
        <f>Q134*H134</f>
        <v>0</v>
      </c>
      <c r="S134" s="180">
        <v>0</v>
      </c>
      <c r="T134" s="181">
        <f>S134*H134</f>
        <v>0</v>
      </c>
      <c r="AR134" s="182" t="s">
        <v>151</v>
      </c>
      <c r="AT134" s="182" t="s">
        <v>123</v>
      </c>
      <c r="AU134" s="182" t="s">
        <v>84</v>
      </c>
      <c r="AY134" s="17" t="s">
        <v>122</v>
      </c>
      <c r="BE134" s="183">
        <f>IF(N134="základní",J134,0)</f>
        <v>0</v>
      </c>
      <c r="BF134" s="183">
        <f>IF(N134="snížená",J134,0)</f>
        <v>0</v>
      </c>
      <c r="BG134" s="183">
        <f>IF(N134="zákl. přenesená",J134,0)</f>
        <v>0</v>
      </c>
      <c r="BH134" s="183">
        <f>IF(N134="sníž. přenesená",J134,0)</f>
        <v>0</v>
      </c>
      <c r="BI134" s="183">
        <f>IF(N134="nulová",J134,0)</f>
        <v>0</v>
      </c>
      <c r="BJ134" s="17" t="s">
        <v>81</v>
      </c>
      <c r="BK134" s="183">
        <f>ROUND(I134*H134,2)</f>
        <v>0</v>
      </c>
      <c r="BL134" s="17" t="s">
        <v>151</v>
      </c>
      <c r="BM134" s="182" t="s">
        <v>232</v>
      </c>
    </row>
    <row r="135" s="1" customFormat="1" ht="24" customHeight="1">
      <c r="B135" s="170"/>
      <c r="C135" s="171" t="s">
        <v>233</v>
      </c>
      <c r="D135" s="171" t="s">
        <v>123</v>
      </c>
      <c r="E135" s="172" t="s">
        <v>234</v>
      </c>
      <c r="F135" s="173" t="s">
        <v>235</v>
      </c>
      <c r="G135" s="174" t="s">
        <v>166</v>
      </c>
      <c r="H135" s="175">
        <v>8</v>
      </c>
      <c r="I135" s="176"/>
      <c r="J135" s="177">
        <f>ROUND(I135*H135,2)</f>
        <v>0</v>
      </c>
      <c r="K135" s="173" t="s">
        <v>161</v>
      </c>
      <c r="L135" s="36"/>
      <c r="M135" s="178" t="s">
        <v>3</v>
      </c>
      <c r="N135" s="179" t="s">
        <v>45</v>
      </c>
      <c r="O135" s="69"/>
      <c r="P135" s="180">
        <f>O135*H135</f>
        <v>0</v>
      </c>
      <c r="Q135" s="180">
        <v>0.00125</v>
      </c>
      <c r="R135" s="180">
        <f>Q135*H135</f>
        <v>0.01</v>
      </c>
      <c r="S135" s="180">
        <v>0</v>
      </c>
      <c r="T135" s="181">
        <f>S135*H135</f>
        <v>0</v>
      </c>
      <c r="AR135" s="182" t="s">
        <v>151</v>
      </c>
      <c r="AT135" s="182" t="s">
        <v>123</v>
      </c>
      <c r="AU135" s="182" t="s">
        <v>84</v>
      </c>
      <c r="AY135" s="17" t="s">
        <v>122</v>
      </c>
      <c r="BE135" s="183">
        <f>IF(N135="základní",J135,0)</f>
        <v>0</v>
      </c>
      <c r="BF135" s="183">
        <f>IF(N135="snížená",J135,0)</f>
        <v>0</v>
      </c>
      <c r="BG135" s="183">
        <f>IF(N135="zákl. přenesená",J135,0)</f>
        <v>0</v>
      </c>
      <c r="BH135" s="183">
        <f>IF(N135="sníž. přenesená",J135,0)</f>
        <v>0</v>
      </c>
      <c r="BI135" s="183">
        <f>IF(N135="nulová",J135,0)</f>
        <v>0</v>
      </c>
      <c r="BJ135" s="17" t="s">
        <v>81</v>
      </c>
      <c r="BK135" s="183">
        <f>ROUND(I135*H135,2)</f>
        <v>0</v>
      </c>
      <c r="BL135" s="17" t="s">
        <v>151</v>
      </c>
      <c r="BM135" s="182" t="s">
        <v>236</v>
      </c>
    </row>
    <row r="136" s="1" customFormat="1">
      <c r="B136" s="36"/>
      <c r="D136" s="185" t="s">
        <v>174</v>
      </c>
      <c r="F136" s="212" t="s">
        <v>194</v>
      </c>
      <c r="I136" s="117"/>
      <c r="L136" s="36"/>
      <c r="M136" s="213"/>
      <c r="N136" s="69"/>
      <c r="O136" s="69"/>
      <c r="P136" s="69"/>
      <c r="Q136" s="69"/>
      <c r="R136" s="69"/>
      <c r="S136" s="69"/>
      <c r="T136" s="70"/>
      <c r="AT136" s="17" t="s">
        <v>174</v>
      </c>
      <c r="AU136" s="17" t="s">
        <v>84</v>
      </c>
    </row>
    <row r="137" s="12" customFormat="1">
      <c r="B137" s="184"/>
      <c r="D137" s="185" t="s">
        <v>129</v>
      </c>
      <c r="E137" s="186" t="s">
        <v>3</v>
      </c>
      <c r="F137" s="187" t="s">
        <v>237</v>
      </c>
      <c r="H137" s="188">
        <v>8</v>
      </c>
      <c r="I137" s="189"/>
      <c r="L137" s="184"/>
      <c r="M137" s="190"/>
      <c r="N137" s="191"/>
      <c r="O137" s="191"/>
      <c r="P137" s="191"/>
      <c r="Q137" s="191"/>
      <c r="R137" s="191"/>
      <c r="S137" s="191"/>
      <c r="T137" s="192"/>
      <c r="AT137" s="186" t="s">
        <v>129</v>
      </c>
      <c r="AU137" s="186" t="s">
        <v>84</v>
      </c>
      <c r="AV137" s="12" t="s">
        <v>84</v>
      </c>
      <c r="AW137" s="12" t="s">
        <v>35</v>
      </c>
      <c r="AX137" s="12" t="s">
        <v>81</v>
      </c>
      <c r="AY137" s="186" t="s">
        <v>122</v>
      </c>
    </row>
    <row r="138" s="13" customFormat="1">
      <c r="B138" s="193"/>
      <c r="D138" s="185" t="s">
        <v>129</v>
      </c>
      <c r="E138" s="194" t="s">
        <v>3</v>
      </c>
      <c r="F138" s="195" t="s">
        <v>238</v>
      </c>
      <c r="H138" s="194" t="s">
        <v>3</v>
      </c>
      <c r="I138" s="196"/>
      <c r="L138" s="193"/>
      <c r="M138" s="197"/>
      <c r="N138" s="198"/>
      <c r="O138" s="198"/>
      <c r="P138" s="198"/>
      <c r="Q138" s="198"/>
      <c r="R138" s="198"/>
      <c r="S138" s="198"/>
      <c r="T138" s="199"/>
      <c r="AT138" s="194" t="s">
        <v>129</v>
      </c>
      <c r="AU138" s="194" t="s">
        <v>84</v>
      </c>
      <c r="AV138" s="13" t="s">
        <v>81</v>
      </c>
      <c r="AW138" s="13" t="s">
        <v>35</v>
      </c>
      <c r="AX138" s="13" t="s">
        <v>74</v>
      </c>
      <c r="AY138" s="194" t="s">
        <v>122</v>
      </c>
    </row>
    <row r="139" s="1" customFormat="1" ht="24" customHeight="1">
      <c r="B139" s="170"/>
      <c r="C139" s="171" t="s">
        <v>239</v>
      </c>
      <c r="D139" s="171" t="s">
        <v>123</v>
      </c>
      <c r="E139" s="172" t="s">
        <v>240</v>
      </c>
      <c r="F139" s="173" t="s">
        <v>241</v>
      </c>
      <c r="G139" s="174" t="s">
        <v>166</v>
      </c>
      <c r="H139" s="175">
        <v>4</v>
      </c>
      <c r="I139" s="176"/>
      <c r="J139" s="177">
        <f>ROUND(I139*H139,2)</f>
        <v>0</v>
      </c>
      <c r="K139" s="173" t="s">
        <v>3</v>
      </c>
      <c r="L139" s="36"/>
      <c r="M139" s="178" t="s">
        <v>3</v>
      </c>
      <c r="N139" s="179" t="s">
        <v>45</v>
      </c>
      <c r="O139" s="69"/>
      <c r="P139" s="180">
        <f>O139*H139</f>
        <v>0</v>
      </c>
      <c r="Q139" s="180">
        <v>0</v>
      </c>
      <c r="R139" s="180">
        <f>Q139*H139</f>
        <v>0</v>
      </c>
      <c r="S139" s="180">
        <v>0</v>
      </c>
      <c r="T139" s="181">
        <f>S139*H139</f>
        <v>0</v>
      </c>
      <c r="AR139" s="182" t="s">
        <v>151</v>
      </c>
      <c r="AT139" s="182" t="s">
        <v>123</v>
      </c>
      <c r="AU139" s="182" t="s">
        <v>84</v>
      </c>
      <c r="AY139" s="17" t="s">
        <v>122</v>
      </c>
      <c r="BE139" s="183">
        <f>IF(N139="základní",J139,0)</f>
        <v>0</v>
      </c>
      <c r="BF139" s="183">
        <f>IF(N139="snížená",J139,0)</f>
        <v>0</v>
      </c>
      <c r="BG139" s="183">
        <f>IF(N139="zákl. přenesená",J139,0)</f>
        <v>0</v>
      </c>
      <c r="BH139" s="183">
        <f>IF(N139="sníž. přenesená",J139,0)</f>
        <v>0</v>
      </c>
      <c r="BI139" s="183">
        <f>IF(N139="nulová",J139,0)</f>
        <v>0</v>
      </c>
      <c r="BJ139" s="17" t="s">
        <v>81</v>
      </c>
      <c r="BK139" s="183">
        <f>ROUND(I139*H139,2)</f>
        <v>0</v>
      </c>
      <c r="BL139" s="17" t="s">
        <v>151</v>
      </c>
      <c r="BM139" s="182" t="s">
        <v>242</v>
      </c>
    </row>
    <row r="140" s="1" customFormat="1" ht="24" customHeight="1">
      <c r="B140" s="170"/>
      <c r="C140" s="171" t="s">
        <v>243</v>
      </c>
      <c r="D140" s="171" t="s">
        <v>123</v>
      </c>
      <c r="E140" s="172" t="s">
        <v>244</v>
      </c>
      <c r="F140" s="173" t="s">
        <v>245</v>
      </c>
      <c r="G140" s="174" t="s">
        <v>166</v>
      </c>
      <c r="H140" s="175">
        <v>28</v>
      </c>
      <c r="I140" s="176"/>
      <c r="J140" s="177">
        <f>ROUND(I140*H140,2)</f>
        <v>0</v>
      </c>
      <c r="K140" s="173" t="s">
        <v>3</v>
      </c>
      <c r="L140" s="36"/>
      <c r="M140" s="178" t="s">
        <v>3</v>
      </c>
      <c r="N140" s="179" t="s">
        <v>45</v>
      </c>
      <c r="O140" s="69"/>
      <c r="P140" s="180">
        <f>O140*H140</f>
        <v>0</v>
      </c>
      <c r="Q140" s="180">
        <v>0</v>
      </c>
      <c r="R140" s="180">
        <f>Q140*H140</f>
        <v>0</v>
      </c>
      <c r="S140" s="180">
        <v>0</v>
      </c>
      <c r="T140" s="181">
        <f>S140*H140</f>
        <v>0</v>
      </c>
      <c r="AR140" s="182" t="s">
        <v>151</v>
      </c>
      <c r="AT140" s="182" t="s">
        <v>123</v>
      </c>
      <c r="AU140" s="182" t="s">
        <v>84</v>
      </c>
      <c r="AY140" s="17" t="s">
        <v>122</v>
      </c>
      <c r="BE140" s="183">
        <f>IF(N140="základní",J140,0)</f>
        <v>0</v>
      </c>
      <c r="BF140" s="183">
        <f>IF(N140="snížená",J140,0)</f>
        <v>0</v>
      </c>
      <c r="BG140" s="183">
        <f>IF(N140="zákl. přenesená",J140,0)</f>
        <v>0</v>
      </c>
      <c r="BH140" s="183">
        <f>IF(N140="sníž. přenesená",J140,0)</f>
        <v>0</v>
      </c>
      <c r="BI140" s="183">
        <f>IF(N140="nulová",J140,0)</f>
        <v>0</v>
      </c>
      <c r="BJ140" s="17" t="s">
        <v>81</v>
      </c>
      <c r="BK140" s="183">
        <f>ROUND(I140*H140,2)</f>
        <v>0</v>
      </c>
      <c r="BL140" s="17" t="s">
        <v>151</v>
      </c>
      <c r="BM140" s="182" t="s">
        <v>246</v>
      </c>
    </row>
    <row r="141" s="1" customFormat="1" ht="24" customHeight="1">
      <c r="B141" s="170"/>
      <c r="C141" s="171" t="s">
        <v>247</v>
      </c>
      <c r="D141" s="171" t="s">
        <v>123</v>
      </c>
      <c r="E141" s="172" t="s">
        <v>248</v>
      </c>
      <c r="F141" s="173" t="s">
        <v>249</v>
      </c>
      <c r="G141" s="174" t="s">
        <v>166</v>
      </c>
      <c r="H141" s="175">
        <v>20</v>
      </c>
      <c r="I141" s="176"/>
      <c r="J141" s="177">
        <f>ROUND(I141*H141,2)</f>
        <v>0</v>
      </c>
      <c r="K141" s="173" t="s">
        <v>3</v>
      </c>
      <c r="L141" s="36"/>
      <c r="M141" s="178" t="s">
        <v>3</v>
      </c>
      <c r="N141" s="179" t="s">
        <v>45</v>
      </c>
      <c r="O141" s="69"/>
      <c r="P141" s="180">
        <f>O141*H141</f>
        <v>0</v>
      </c>
      <c r="Q141" s="180">
        <v>0</v>
      </c>
      <c r="R141" s="180">
        <f>Q141*H141</f>
        <v>0</v>
      </c>
      <c r="S141" s="180">
        <v>0</v>
      </c>
      <c r="T141" s="181">
        <f>S141*H141</f>
        <v>0</v>
      </c>
      <c r="AR141" s="182" t="s">
        <v>151</v>
      </c>
      <c r="AT141" s="182" t="s">
        <v>123</v>
      </c>
      <c r="AU141" s="182" t="s">
        <v>84</v>
      </c>
      <c r="AY141" s="17" t="s">
        <v>122</v>
      </c>
      <c r="BE141" s="183">
        <f>IF(N141="základní",J141,0)</f>
        <v>0</v>
      </c>
      <c r="BF141" s="183">
        <f>IF(N141="snížená",J141,0)</f>
        <v>0</v>
      </c>
      <c r="BG141" s="183">
        <f>IF(N141="zákl. přenesená",J141,0)</f>
        <v>0</v>
      </c>
      <c r="BH141" s="183">
        <f>IF(N141="sníž. přenesená",J141,0)</f>
        <v>0</v>
      </c>
      <c r="BI141" s="183">
        <f>IF(N141="nulová",J141,0)</f>
        <v>0</v>
      </c>
      <c r="BJ141" s="17" t="s">
        <v>81</v>
      </c>
      <c r="BK141" s="183">
        <f>ROUND(I141*H141,2)</f>
        <v>0</v>
      </c>
      <c r="BL141" s="17" t="s">
        <v>151</v>
      </c>
      <c r="BM141" s="182" t="s">
        <v>250</v>
      </c>
    </row>
    <row r="142" s="1" customFormat="1" ht="48" customHeight="1">
      <c r="B142" s="170"/>
      <c r="C142" s="171" t="s">
        <v>251</v>
      </c>
      <c r="D142" s="171" t="s">
        <v>123</v>
      </c>
      <c r="E142" s="172" t="s">
        <v>252</v>
      </c>
      <c r="F142" s="173" t="s">
        <v>253</v>
      </c>
      <c r="G142" s="174" t="s">
        <v>172</v>
      </c>
      <c r="H142" s="175">
        <v>0.062</v>
      </c>
      <c r="I142" s="176"/>
      <c r="J142" s="177">
        <f>ROUND(I142*H142,2)</f>
        <v>0</v>
      </c>
      <c r="K142" s="173" t="s">
        <v>161</v>
      </c>
      <c r="L142" s="36"/>
      <c r="M142" s="178" t="s">
        <v>3</v>
      </c>
      <c r="N142" s="179" t="s">
        <v>45</v>
      </c>
      <c r="O142" s="69"/>
      <c r="P142" s="180">
        <f>O142*H142</f>
        <v>0</v>
      </c>
      <c r="Q142" s="180">
        <v>0</v>
      </c>
      <c r="R142" s="180">
        <f>Q142*H142</f>
        <v>0</v>
      </c>
      <c r="S142" s="180">
        <v>0</v>
      </c>
      <c r="T142" s="181">
        <f>S142*H142</f>
        <v>0</v>
      </c>
      <c r="AR142" s="182" t="s">
        <v>151</v>
      </c>
      <c r="AT142" s="182" t="s">
        <v>123</v>
      </c>
      <c r="AU142" s="182" t="s">
        <v>84</v>
      </c>
      <c r="AY142" s="17" t="s">
        <v>122</v>
      </c>
      <c r="BE142" s="183">
        <f>IF(N142="základní",J142,0)</f>
        <v>0</v>
      </c>
      <c r="BF142" s="183">
        <f>IF(N142="snížená",J142,0)</f>
        <v>0</v>
      </c>
      <c r="BG142" s="183">
        <f>IF(N142="zákl. přenesená",J142,0)</f>
        <v>0</v>
      </c>
      <c r="BH142" s="183">
        <f>IF(N142="sníž. přenesená",J142,0)</f>
        <v>0</v>
      </c>
      <c r="BI142" s="183">
        <f>IF(N142="nulová",J142,0)</f>
        <v>0</v>
      </c>
      <c r="BJ142" s="17" t="s">
        <v>81</v>
      </c>
      <c r="BK142" s="183">
        <f>ROUND(I142*H142,2)</f>
        <v>0</v>
      </c>
      <c r="BL142" s="17" t="s">
        <v>151</v>
      </c>
      <c r="BM142" s="182" t="s">
        <v>254</v>
      </c>
    </row>
    <row r="143" s="1" customFormat="1">
      <c r="B143" s="36"/>
      <c r="D143" s="185" t="s">
        <v>174</v>
      </c>
      <c r="F143" s="212" t="s">
        <v>175</v>
      </c>
      <c r="I143" s="117"/>
      <c r="L143" s="36"/>
      <c r="M143" s="213"/>
      <c r="N143" s="69"/>
      <c r="O143" s="69"/>
      <c r="P143" s="69"/>
      <c r="Q143" s="69"/>
      <c r="R143" s="69"/>
      <c r="S143" s="69"/>
      <c r="T143" s="70"/>
      <c r="AT143" s="17" t="s">
        <v>174</v>
      </c>
      <c r="AU143" s="17" t="s">
        <v>84</v>
      </c>
    </row>
    <row r="144" s="11" customFormat="1" ht="22.8" customHeight="1">
      <c r="B144" s="159"/>
      <c r="D144" s="160" t="s">
        <v>73</v>
      </c>
      <c r="E144" s="200" t="s">
        <v>255</v>
      </c>
      <c r="F144" s="200" t="s">
        <v>256</v>
      </c>
      <c r="I144" s="162"/>
      <c r="J144" s="201">
        <f>BK144</f>
        <v>0</v>
      </c>
      <c r="L144" s="159"/>
      <c r="M144" s="164"/>
      <c r="N144" s="165"/>
      <c r="O144" s="165"/>
      <c r="P144" s="166">
        <f>SUM(P145:P175)</f>
        <v>0</v>
      </c>
      <c r="Q144" s="165"/>
      <c r="R144" s="166">
        <f>SUM(R145:R175)</f>
        <v>0.50330999999999992</v>
      </c>
      <c r="S144" s="165"/>
      <c r="T144" s="167">
        <f>SUM(T145:T175)</f>
        <v>0.37395</v>
      </c>
      <c r="AR144" s="160" t="s">
        <v>84</v>
      </c>
      <c r="AT144" s="168" t="s">
        <v>73</v>
      </c>
      <c r="AU144" s="168" t="s">
        <v>81</v>
      </c>
      <c r="AY144" s="160" t="s">
        <v>122</v>
      </c>
      <c r="BK144" s="169">
        <f>SUM(BK145:BK175)</f>
        <v>0</v>
      </c>
    </row>
    <row r="145" s="1" customFormat="1" ht="16.5" customHeight="1">
      <c r="B145" s="170"/>
      <c r="C145" s="171" t="s">
        <v>257</v>
      </c>
      <c r="D145" s="171" t="s">
        <v>123</v>
      </c>
      <c r="E145" s="172" t="s">
        <v>258</v>
      </c>
      <c r="F145" s="173" t="s">
        <v>259</v>
      </c>
      <c r="G145" s="174" t="s">
        <v>166</v>
      </c>
      <c r="H145" s="175">
        <v>30</v>
      </c>
      <c r="I145" s="176"/>
      <c r="J145" s="177">
        <f>ROUND(I145*H145,2)</f>
        <v>0</v>
      </c>
      <c r="K145" s="173" t="s">
        <v>161</v>
      </c>
      <c r="L145" s="36"/>
      <c r="M145" s="178" t="s">
        <v>3</v>
      </c>
      <c r="N145" s="179" t="s">
        <v>45</v>
      </c>
      <c r="O145" s="69"/>
      <c r="P145" s="180">
        <f>O145*H145</f>
        <v>0</v>
      </c>
      <c r="Q145" s="180">
        <v>8.0000000000000007E-05</v>
      </c>
      <c r="R145" s="180">
        <f>Q145*H145</f>
        <v>0.0024000000000000002</v>
      </c>
      <c r="S145" s="180">
        <v>0</v>
      </c>
      <c r="T145" s="181">
        <f>S145*H145</f>
        <v>0</v>
      </c>
      <c r="AR145" s="182" t="s">
        <v>151</v>
      </c>
      <c r="AT145" s="182" t="s">
        <v>123</v>
      </c>
      <c r="AU145" s="182" t="s">
        <v>84</v>
      </c>
      <c r="AY145" s="17" t="s">
        <v>122</v>
      </c>
      <c r="BE145" s="183">
        <f>IF(N145="základní",J145,0)</f>
        <v>0</v>
      </c>
      <c r="BF145" s="183">
        <f>IF(N145="snížená",J145,0)</f>
        <v>0</v>
      </c>
      <c r="BG145" s="183">
        <f>IF(N145="zákl. přenesená",J145,0)</f>
        <v>0</v>
      </c>
      <c r="BH145" s="183">
        <f>IF(N145="sníž. přenesená",J145,0)</f>
        <v>0</v>
      </c>
      <c r="BI145" s="183">
        <f>IF(N145="nulová",J145,0)</f>
        <v>0</v>
      </c>
      <c r="BJ145" s="17" t="s">
        <v>81</v>
      </c>
      <c r="BK145" s="183">
        <f>ROUND(I145*H145,2)</f>
        <v>0</v>
      </c>
      <c r="BL145" s="17" t="s">
        <v>151</v>
      </c>
      <c r="BM145" s="182" t="s">
        <v>260</v>
      </c>
    </row>
    <row r="146" s="12" customFormat="1">
      <c r="B146" s="184"/>
      <c r="D146" s="185" t="s">
        <v>129</v>
      </c>
      <c r="E146" s="186" t="s">
        <v>3</v>
      </c>
      <c r="F146" s="187" t="s">
        <v>261</v>
      </c>
      <c r="H146" s="188">
        <v>30</v>
      </c>
      <c r="I146" s="189"/>
      <c r="L146" s="184"/>
      <c r="M146" s="190"/>
      <c r="N146" s="191"/>
      <c r="O146" s="191"/>
      <c r="P146" s="191"/>
      <c r="Q146" s="191"/>
      <c r="R146" s="191"/>
      <c r="S146" s="191"/>
      <c r="T146" s="192"/>
      <c r="AT146" s="186" t="s">
        <v>129</v>
      </c>
      <c r="AU146" s="186" t="s">
        <v>84</v>
      </c>
      <c r="AV146" s="12" t="s">
        <v>84</v>
      </c>
      <c r="AW146" s="12" t="s">
        <v>35</v>
      </c>
      <c r="AX146" s="12" t="s">
        <v>81</v>
      </c>
      <c r="AY146" s="186" t="s">
        <v>122</v>
      </c>
    </row>
    <row r="147" s="1" customFormat="1" ht="36" customHeight="1">
      <c r="B147" s="170"/>
      <c r="C147" s="171" t="s">
        <v>262</v>
      </c>
      <c r="D147" s="171" t="s">
        <v>123</v>
      </c>
      <c r="E147" s="172" t="s">
        <v>263</v>
      </c>
      <c r="F147" s="173" t="s">
        <v>264</v>
      </c>
      <c r="G147" s="174" t="s">
        <v>166</v>
      </c>
      <c r="H147" s="175">
        <v>15</v>
      </c>
      <c r="I147" s="176"/>
      <c r="J147" s="177">
        <f>ROUND(I147*H147,2)</f>
        <v>0</v>
      </c>
      <c r="K147" s="173" t="s">
        <v>161</v>
      </c>
      <c r="L147" s="36"/>
      <c r="M147" s="178" t="s">
        <v>3</v>
      </c>
      <c r="N147" s="179" t="s">
        <v>45</v>
      </c>
      <c r="O147" s="69"/>
      <c r="P147" s="180">
        <f>O147*H147</f>
        <v>0</v>
      </c>
      <c r="Q147" s="180">
        <v>0</v>
      </c>
      <c r="R147" s="180">
        <f>Q147*H147</f>
        <v>0</v>
      </c>
      <c r="S147" s="180">
        <v>0</v>
      </c>
      <c r="T147" s="181">
        <f>S147*H147</f>
        <v>0</v>
      </c>
      <c r="AR147" s="182" t="s">
        <v>151</v>
      </c>
      <c r="AT147" s="182" t="s">
        <v>123</v>
      </c>
      <c r="AU147" s="182" t="s">
        <v>84</v>
      </c>
      <c r="AY147" s="17" t="s">
        <v>122</v>
      </c>
      <c r="BE147" s="183">
        <f>IF(N147="základní",J147,0)</f>
        <v>0</v>
      </c>
      <c r="BF147" s="183">
        <f>IF(N147="snížená",J147,0)</f>
        <v>0</v>
      </c>
      <c r="BG147" s="183">
        <f>IF(N147="zákl. přenesená",J147,0)</f>
        <v>0</v>
      </c>
      <c r="BH147" s="183">
        <f>IF(N147="sníž. přenesená",J147,0)</f>
        <v>0</v>
      </c>
      <c r="BI147" s="183">
        <f>IF(N147="nulová",J147,0)</f>
        <v>0</v>
      </c>
      <c r="BJ147" s="17" t="s">
        <v>81</v>
      </c>
      <c r="BK147" s="183">
        <f>ROUND(I147*H147,2)</f>
        <v>0</v>
      </c>
      <c r="BL147" s="17" t="s">
        <v>151</v>
      </c>
      <c r="BM147" s="182" t="s">
        <v>265</v>
      </c>
    </row>
    <row r="148" s="1" customFormat="1" ht="48" customHeight="1">
      <c r="B148" s="170"/>
      <c r="C148" s="171" t="s">
        <v>266</v>
      </c>
      <c r="D148" s="171" t="s">
        <v>123</v>
      </c>
      <c r="E148" s="172" t="s">
        <v>267</v>
      </c>
      <c r="F148" s="173" t="s">
        <v>268</v>
      </c>
      <c r="G148" s="174" t="s">
        <v>166</v>
      </c>
      <c r="H148" s="175">
        <v>1</v>
      </c>
      <c r="I148" s="176"/>
      <c r="J148" s="177">
        <f>ROUND(I148*H148,2)</f>
        <v>0</v>
      </c>
      <c r="K148" s="173" t="s">
        <v>161</v>
      </c>
      <c r="L148" s="36"/>
      <c r="M148" s="178" t="s">
        <v>3</v>
      </c>
      <c r="N148" s="179" t="s">
        <v>45</v>
      </c>
      <c r="O148" s="69"/>
      <c r="P148" s="180">
        <f>O148*H148</f>
        <v>0</v>
      </c>
      <c r="Q148" s="180">
        <v>0.025700000000000001</v>
      </c>
      <c r="R148" s="180">
        <f>Q148*H148</f>
        <v>0.025700000000000001</v>
      </c>
      <c r="S148" s="180">
        <v>0</v>
      </c>
      <c r="T148" s="181">
        <f>S148*H148</f>
        <v>0</v>
      </c>
      <c r="AR148" s="182" t="s">
        <v>151</v>
      </c>
      <c r="AT148" s="182" t="s">
        <v>123</v>
      </c>
      <c r="AU148" s="182" t="s">
        <v>84</v>
      </c>
      <c r="AY148" s="17" t="s">
        <v>122</v>
      </c>
      <c r="BE148" s="183">
        <f>IF(N148="základní",J148,0)</f>
        <v>0</v>
      </c>
      <c r="BF148" s="183">
        <f>IF(N148="snížená",J148,0)</f>
        <v>0</v>
      </c>
      <c r="BG148" s="183">
        <f>IF(N148="zákl. přenesená",J148,0)</f>
        <v>0</v>
      </c>
      <c r="BH148" s="183">
        <f>IF(N148="sníž. přenesená",J148,0)</f>
        <v>0</v>
      </c>
      <c r="BI148" s="183">
        <f>IF(N148="nulová",J148,0)</f>
        <v>0</v>
      </c>
      <c r="BJ148" s="17" t="s">
        <v>81</v>
      </c>
      <c r="BK148" s="183">
        <f>ROUND(I148*H148,2)</f>
        <v>0</v>
      </c>
      <c r="BL148" s="17" t="s">
        <v>151</v>
      </c>
      <c r="BM148" s="182" t="s">
        <v>269</v>
      </c>
    </row>
    <row r="149" s="1" customFormat="1">
      <c r="B149" s="36"/>
      <c r="D149" s="185" t="s">
        <v>174</v>
      </c>
      <c r="F149" s="212" t="s">
        <v>270</v>
      </c>
      <c r="I149" s="117"/>
      <c r="L149" s="36"/>
      <c r="M149" s="213"/>
      <c r="N149" s="69"/>
      <c r="O149" s="69"/>
      <c r="P149" s="69"/>
      <c r="Q149" s="69"/>
      <c r="R149" s="69"/>
      <c r="S149" s="69"/>
      <c r="T149" s="70"/>
      <c r="AT149" s="17" t="s">
        <v>174</v>
      </c>
      <c r="AU149" s="17" t="s">
        <v>84</v>
      </c>
    </row>
    <row r="150" s="1" customFormat="1" ht="48" customHeight="1">
      <c r="B150" s="170"/>
      <c r="C150" s="171" t="s">
        <v>271</v>
      </c>
      <c r="D150" s="171" t="s">
        <v>123</v>
      </c>
      <c r="E150" s="172" t="s">
        <v>272</v>
      </c>
      <c r="F150" s="173" t="s">
        <v>273</v>
      </c>
      <c r="G150" s="174" t="s">
        <v>166</v>
      </c>
      <c r="H150" s="175">
        <v>1</v>
      </c>
      <c r="I150" s="176"/>
      <c r="J150" s="177">
        <f>ROUND(I150*H150,2)</f>
        <v>0</v>
      </c>
      <c r="K150" s="173" t="s">
        <v>161</v>
      </c>
      <c r="L150" s="36"/>
      <c r="M150" s="178" t="s">
        <v>3</v>
      </c>
      <c r="N150" s="179" t="s">
        <v>45</v>
      </c>
      <c r="O150" s="69"/>
      <c r="P150" s="180">
        <f>O150*H150</f>
        <v>0</v>
      </c>
      <c r="Q150" s="180">
        <v>0.035099999999999999</v>
      </c>
      <c r="R150" s="180">
        <f>Q150*H150</f>
        <v>0.035099999999999999</v>
      </c>
      <c r="S150" s="180">
        <v>0</v>
      </c>
      <c r="T150" s="181">
        <f>S150*H150</f>
        <v>0</v>
      </c>
      <c r="AR150" s="182" t="s">
        <v>151</v>
      </c>
      <c r="AT150" s="182" t="s">
        <v>123</v>
      </c>
      <c r="AU150" s="182" t="s">
        <v>84</v>
      </c>
      <c r="AY150" s="17" t="s">
        <v>122</v>
      </c>
      <c r="BE150" s="183">
        <f>IF(N150="základní",J150,0)</f>
        <v>0</v>
      </c>
      <c r="BF150" s="183">
        <f>IF(N150="snížená",J150,0)</f>
        <v>0</v>
      </c>
      <c r="BG150" s="183">
        <f>IF(N150="zákl. přenesená",J150,0)</f>
        <v>0</v>
      </c>
      <c r="BH150" s="183">
        <f>IF(N150="sníž. přenesená",J150,0)</f>
        <v>0</v>
      </c>
      <c r="BI150" s="183">
        <f>IF(N150="nulová",J150,0)</f>
        <v>0</v>
      </c>
      <c r="BJ150" s="17" t="s">
        <v>81</v>
      </c>
      <c r="BK150" s="183">
        <f>ROUND(I150*H150,2)</f>
        <v>0</v>
      </c>
      <c r="BL150" s="17" t="s">
        <v>151</v>
      </c>
      <c r="BM150" s="182" t="s">
        <v>274</v>
      </c>
    </row>
    <row r="151" s="1" customFormat="1">
      <c r="B151" s="36"/>
      <c r="D151" s="185" t="s">
        <v>174</v>
      </c>
      <c r="F151" s="212" t="s">
        <v>270</v>
      </c>
      <c r="I151" s="117"/>
      <c r="L151" s="36"/>
      <c r="M151" s="213"/>
      <c r="N151" s="69"/>
      <c r="O151" s="69"/>
      <c r="P151" s="69"/>
      <c r="Q151" s="69"/>
      <c r="R151" s="69"/>
      <c r="S151" s="69"/>
      <c r="T151" s="70"/>
      <c r="AT151" s="17" t="s">
        <v>174</v>
      </c>
      <c r="AU151" s="17" t="s">
        <v>84</v>
      </c>
    </row>
    <row r="152" s="1" customFormat="1" ht="48" customHeight="1">
      <c r="B152" s="170"/>
      <c r="C152" s="171" t="s">
        <v>167</v>
      </c>
      <c r="D152" s="171" t="s">
        <v>123</v>
      </c>
      <c r="E152" s="172" t="s">
        <v>275</v>
      </c>
      <c r="F152" s="173" t="s">
        <v>276</v>
      </c>
      <c r="G152" s="174" t="s">
        <v>166</v>
      </c>
      <c r="H152" s="175">
        <v>2</v>
      </c>
      <c r="I152" s="176"/>
      <c r="J152" s="177">
        <f>ROUND(I152*H152,2)</f>
        <v>0</v>
      </c>
      <c r="K152" s="173" t="s">
        <v>161</v>
      </c>
      <c r="L152" s="36"/>
      <c r="M152" s="178" t="s">
        <v>3</v>
      </c>
      <c r="N152" s="179" t="s">
        <v>45</v>
      </c>
      <c r="O152" s="69"/>
      <c r="P152" s="180">
        <f>O152*H152</f>
        <v>0</v>
      </c>
      <c r="Q152" s="180">
        <v>0.021760000000000002</v>
      </c>
      <c r="R152" s="180">
        <f>Q152*H152</f>
        <v>0.043520000000000003</v>
      </c>
      <c r="S152" s="180">
        <v>0</v>
      </c>
      <c r="T152" s="181">
        <f>S152*H152</f>
        <v>0</v>
      </c>
      <c r="AR152" s="182" t="s">
        <v>151</v>
      </c>
      <c r="AT152" s="182" t="s">
        <v>123</v>
      </c>
      <c r="AU152" s="182" t="s">
        <v>84</v>
      </c>
      <c r="AY152" s="17" t="s">
        <v>122</v>
      </c>
      <c r="BE152" s="183">
        <f>IF(N152="základní",J152,0)</f>
        <v>0</v>
      </c>
      <c r="BF152" s="183">
        <f>IF(N152="snížená",J152,0)</f>
        <v>0</v>
      </c>
      <c r="BG152" s="183">
        <f>IF(N152="zákl. přenesená",J152,0)</f>
        <v>0</v>
      </c>
      <c r="BH152" s="183">
        <f>IF(N152="sníž. přenesená",J152,0)</f>
        <v>0</v>
      </c>
      <c r="BI152" s="183">
        <f>IF(N152="nulová",J152,0)</f>
        <v>0</v>
      </c>
      <c r="BJ152" s="17" t="s">
        <v>81</v>
      </c>
      <c r="BK152" s="183">
        <f>ROUND(I152*H152,2)</f>
        <v>0</v>
      </c>
      <c r="BL152" s="17" t="s">
        <v>151</v>
      </c>
      <c r="BM152" s="182" t="s">
        <v>277</v>
      </c>
    </row>
    <row r="153" s="1" customFormat="1">
      <c r="B153" s="36"/>
      <c r="D153" s="185" t="s">
        <v>174</v>
      </c>
      <c r="F153" s="212" t="s">
        <v>270</v>
      </c>
      <c r="I153" s="117"/>
      <c r="L153" s="36"/>
      <c r="M153" s="213"/>
      <c r="N153" s="69"/>
      <c r="O153" s="69"/>
      <c r="P153" s="69"/>
      <c r="Q153" s="69"/>
      <c r="R153" s="69"/>
      <c r="S153" s="69"/>
      <c r="T153" s="70"/>
      <c r="AT153" s="17" t="s">
        <v>174</v>
      </c>
      <c r="AU153" s="17" t="s">
        <v>84</v>
      </c>
    </row>
    <row r="154" s="1" customFormat="1" ht="48" customHeight="1">
      <c r="B154" s="170"/>
      <c r="C154" s="171" t="s">
        <v>278</v>
      </c>
      <c r="D154" s="171" t="s">
        <v>123</v>
      </c>
      <c r="E154" s="172" t="s">
        <v>279</v>
      </c>
      <c r="F154" s="173" t="s">
        <v>280</v>
      </c>
      <c r="G154" s="174" t="s">
        <v>166</v>
      </c>
      <c r="H154" s="175">
        <v>1</v>
      </c>
      <c r="I154" s="176"/>
      <c r="J154" s="177">
        <f>ROUND(I154*H154,2)</f>
        <v>0</v>
      </c>
      <c r="K154" s="173" t="s">
        <v>161</v>
      </c>
      <c r="L154" s="36"/>
      <c r="M154" s="178" t="s">
        <v>3</v>
      </c>
      <c r="N154" s="179" t="s">
        <v>45</v>
      </c>
      <c r="O154" s="69"/>
      <c r="P154" s="180">
        <f>O154*H154</f>
        <v>0</v>
      </c>
      <c r="Q154" s="180">
        <v>0.0224</v>
      </c>
      <c r="R154" s="180">
        <f>Q154*H154</f>
        <v>0.0224</v>
      </c>
      <c r="S154" s="180">
        <v>0</v>
      </c>
      <c r="T154" s="181">
        <f>S154*H154</f>
        <v>0</v>
      </c>
      <c r="AR154" s="182" t="s">
        <v>151</v>
      </c>
      <c r="AT154" s="182" t="s">
        <v>123</v>
      </c>
      <c r="AU154" s="182" t="s">
        <v>84</v>
      </c>
      <c r="AY154" s="17" t="s">
        <v>122</v>
      </c>
      <c r="BE154" s="183">
        <f>IF(N154="základní",J154,0)</f>
        <v>0</v>
      </c>
      <c r="BF154" s="183">
        <f>IF(N154="snížená",J154,0)</f>
        <v>0</v>
      </c>
      <c r="BG154" s="183">
        <f>IF(N154="zákl. přenesená",J154,0)</f>
        <v>0</v>
      </c>
      <c r="BH154" s="183">
        <f>IF(N154="sníž. přenesená",J154,0)</f>
        <v>0</v>
      </c>
      <c r="BI154" s="183">
        <f>IF(N154="nulová",J154,0)</f>
        <v>0</v>
      </c>
      <c r="BJ154" s="17" t="s">
        <v>81</v>
      </c>
      <c r="BK154" s="183">
        <f>ROUND(I154*H154,2)</f>
        <v>0</v>
      </c>
      <c r="BL154" s="17" t="s">
        <v>151</v>
      </c>
      <c r="BM154" s="182" t="s">
        <v>281</v>
      </c>
    </row>
    <row r="155" s="1" customFormat="1">
      <c r="B155" s="36"/>
      <c r="D155" s="185" t="s">
        <v>174</v>
      </c>
      <c r="F155" s="212" t="s">
        <v>270</v>
      </c>
      <c r="I155" s="117"/>
      <c r="L155" s="36"/>
      <c r="M155" s="213"/>
      <c r="N155" s="69"/>
      <c r="O155" s="69"/>
      <c r="P155" s="69"/>
      <c r="Q155" s="69"/>
      <c r="R155" s="69"/>
      <c r="S155" s="69"/>
      <c r="T155" s="70"/>
      <c r="AT155" s="17" t="s">
        <v>174</v>
      </c>
      <c r="AU155" s="17" t="s">
        <v>84</v>
      </c>
    </row>
    <row r="156" s="1" customFormat="1" ht="48" customHeight="1">
      <c r="B156" s="170"/>
      <c r="C156" s="171" t="s">
        <v>282</v>
      </c>
      <c r="D156" s="171" t="s">
        <v>123</v>
      </c>
      <c r="E156" s="172" t="s">
        <v>283</v>
      </c>
      <c r="F156" s="173" t="s">
        <v>284</v>
      </c>
      <c r="G156" s="174" t="s">
        <v>166</v>
      </c>
      <c r="H156" s="175">
        <v>1</v>
      </c>
      <c r="I156" s="176"/>
      <c r="J156" s="177">
        <f>ROUND(I156*H156,2)</f>
        <v>0</v>
      </c>
      <c r="K156" s="173" t="s">
        <v>161</v>
      </c>
      <c r="L156" s="36"/>
      <c r="M156" s="178" t="s">
        <v>3</v>
      </c>
      <c r="N156" s="179" t="s">
        <v>45</v>
      </c>
      <c r="O156" s="69"/>
      <c r="P156" s="180">
        <f>O156*H156</f>
        <v>0</v>
      </c>
      <c r="Q156" s="180">
        <v>0.056099999999999997</v>
      </c>
      <c r="R156" s="180">
        <f>Q156*H156</f>
        <v>0.056099999999999997</v>
      </c>
      <c r="S156" s="180">
        <v>0</v>
      </c>
      <c r="T156" s="181">
        <f>S156*H156</f>
        <v>0</v>
      </c>
      <c r="AR156" s="182" t="s">
        <v>151</v>
      </c>
      <c r="AT156" s="182" t="s">
        <v>123</v>
      </c>
      <c r="AU156" s="182" t="s">
        <v>84</v>
      </c>
      <c r="AY156" s="17" t="s">
        <v>122</v>
      </c>
      <c r="BE156" s="183">
        <f>IF(N156="základní",J156,0)</f>
        <v>0</v>
      </c>
      <c r="BF156" s="183">
        <f>IF(N156="snížená",J156,0)</f>
        <v>0</v>
      </c>
      <c r="BG156" s="183">
        <f>IF(N156="zákl. přenesená",J156,0)</f>
        <v>0</v>
      </c>
      <c r="BH156" s="183">
        <f>IF(N156="sníž. přenesená",J156,0)</f>
        <v>0</v>
      </c>
      <c r="BI156" s="183">
        <f>IF(N156="nulová",J156,0)</f>
        <v>0</v>
      </c>
      <c r="BJ156" s="17" t="s">
        <v>81</v>
      </c>
      <c r="BK156" s="183">
        <f>ROUND(I156*H156,2)</f>
        <v>0</v>
      </c>
      <c r="BL156" s="17" t="s">
        <v>151</v>
      </c>
      <c r="BM156" s="182" t="s">
        <v>285</v>
      </c>
    </row>
    <row r="157" s="1" customFormat="1">
      <c r="B157" s="36"/>
      <c r="D157" s="185" t="s">
        <v>174</v>
      </c>
      <c r="F157" s="212" t="s">
        <v>270</v>
      </c>
      <c r="I157" s="117"/>
      <c r="L157" s="36"/>
      <c r="M157" s="213"/>
      <c r="N157" s="69"/>
      <c r="O157" s="69"/>
      <c r="P157" s="69"/>
      <c r="Q157" s="69"/>
      <c r="R157" s="69"/>
      <c r="S157" s="69"/>
      <c r="T157" s="70"/>
      <c r="AT157" s="17" t="s">
        <v>174</v>
      </c>
      <c r="AU157" s="17" t="s">
        <v>84</v>
      </c>
    </row>
    <row r="158" s="1" customFormat="1" ht="24" customHeight="1">
      <c r="B158" s="170"/>
      <c r="C158" s="171" t="s">
        <v>286</v>
      </c>
      <c r="D158" s="171" t="s">
        <v>123</v>
      </c>
      <c r="E158" s="172" t="s">
        <v>287</v>
      </c>
      <c r="F158" s="173" t="s">
        <v>288</v>
      </c>
      <c r="G158" s="174" t="s">
        <v>166</v>
      </c>
      <c r="H158" s="175">
        <v>15</v>
      </c>
      <c r="I158" s="176"/>
      <c r="J158" s="177">
        <f>ROUND(I158*H158,2)</f>
        <v>0</v>
      </c>
      <c r="K158" s="173" t="s">
        <v>161</v>
      </c>
      <c r="L158" s="36"/>
      <c r="M158" s="178" t="s">
        <v>3</v>
      </c>
      <c r="N158" s="179" t="s">
        <v>45</v>
      </c>
      <c r="O158" s="69"/>
      <c r="P158" s="180">
        <f>O158*H158</f>
        <v>0</v>
      </c>
      <c r="Q158" s="180">
        <v>8.0000000000000007E-05</v>
      </c>
      <c r="R158" s="180">
        <f>Q158*H158</f>
        <v>0.0012000000000000001</v>
      </c>
      <c r="S158" s="180">
        <v>0.024930000000000001</v>
      </c>
      <c r="T158" s="181">
        <f>S158*H158</f>
        <v>0.37395</v>
      </c>
      <c r="AR158" s="182" t="s">
        <v>151</v>
      </c>
      <c r="AT158" s="182" t="s">
        <v>123</v>
      </c>
      <c r="AU158" s="182" t="s">
        <v>84</v>
      </c>
      <c r="AY158" s="17" t="s">
        <v>122</v>
      </c>
      <c r="BE158" s="183">
        <f>IF(N158="základní",J158,0)</f>
        <v>0</v>
      </c>
      <c r="BF158" s="183">
        <f>IF(N158="snížená",J158,0)</f>
        <v>0</v>
      </c>
      <c r="BG158" s="183">
        <f>IF(N158="zákl. přenesená",J158,0)</f>
        <v>0</v>
      </c>
      <c r="BH158" s="183">
        <f>IF(N158="sníž. přenesená",J158,0)</f>
        <v>0</v>
      </c>
      <c r="BI158" s="183">
        <f>IF(N158="nulová",J158,0)</f>
        <v>0</v>
      </c>
      <c r="BJ158" s="17" t="s">
        <v>81</v>
      </c>
      <c r="BK158" s="183">
        <f>ROUND(I158*H158,2)</f>
        <v>0</v>
      </c>
      <c r="BL158" s="17" t="s">
        <v>151</v>
      </c>
      <c r="BM158" s="182" t="s">
        <v>289</v>
      </c>
    </row>
    <row r="159" s="1" customFormat="1" ht="48" customHeight="1">
      <c r="B159" s="170"/>
      <c r="C159" s="171" t="s">
        <v>290</v>
      </c>
      <c r="D159" s="171" t="s">
        <v>123</v>
      </c>
      <c r="E159" s="172" t="s">
        <v>291</v>
      </c>
      <c r="F159" s="173" t="s">
        <v>292</v>
      </c>
      <c r="G159" s="174" t="s">
        <v>166</v>
      </c>
      <c r="H159" s="175">
        <v>6</v>
      </c>
      <c r="I159" s="176"/>
      <c r="J159" s="177">
        <f>ROUND(I159*H159,2)</f>
        <v>0</v>
      </c>
      <c r="K159" s="173" t="s">
        <v>161</v>
      </c>
      <c r="L159" s="36"/>
      <c r="M159" s="178" t="s">
        <v>3</v>
      </c>
      <c r="N159" s="179" t="s">
        <v>45</v>
      </c>
      <c r="O159" s="69"/>
      <c r="P159" s="180">
        <f>O159*H159</f>
        <v>0</v>
      </c>
      <c r="Q159" s="180">
        <v>0.029149999999999999</v>
      </c>
      <c r="R159" s="180">
        <f>Q159*H159</f>
        <v>0.1749</v>
      </c>
      <c r="S159" s="180">
        <v>0</v>
      </c>
      <c r="T159" s="181">
        <f>S159*H159</f>
        <v>0</v>
      </c>
      <c r="AR159" s="182" t="s">
        <v>151</v>
      </c>
      <c r="AT159" s="182" t="s">
        <v>123</v>
      </c>
      <c r="AU159" s="182" t="s">
        <v>84</v>
      </c>
      <c r="AY159" s="17" t="s">
        <v>122</v>
      </c>
      <c r="BE159" s="183">
        <f>IF(N159="základní",J159,0)</f>
        <v>0</v>
      </c>
      <c r="BF159" s="183">
        <f>IF(N159="snížená",J159,0)</f>
        <v>0</v>
      </c>
      <c r="BG159" s="183">
        <f>IF(N159="zákl. přenesená",J159,0)</f>
        <v>0</v>
      </c>
      <c r="BH159" s="183">
        <f>IF(N159="sníž. přenesená",J159,0)</f>
        <v>0</v>
      </c>
      <c r="BI159" s="183">
        <f>IF(N159="nulová",J159,0)</f>
        <v>0</v>
      </c>
      <c r="BJ159" s="17" t="s">
        <v>81</v>
      </c>
      <c r="BK159" s="183">
        <f>ROUND(I159*H159,2)</f>
        <v>0</v>
      </c>
      <c r="BL159" s="17" t="s">
        <v>151</v>
      </c>
      <c r="BM159" s="182" t="s">
        <v>293</v>
      </c>
    </row>
    <row r="160" s="1" customFormat="1" ht="48" customHeight="1">
      <c r="B160" s="170"/>
      <c r="C160" s="171" t="s">
        <v>294</v>
      </c>
      <c r="D160" s="171" t="s">
        <v>123</v>
      </c>
      <c r="E160" s="172" t="s">
        <v>295</v>
      </c>
      <c r="F160" s="173" t="s">
        <v>296</v>
      </c>
      <c r="G160" s="174" t="s">
        <v>166</v>
      </c>
      <c r="H160" s="175">
        <v>1</v>
      </c>
      <c r="I160" s="176"/>
      <c r="J160" s="177">
        <f>ROUND(I160*H160,2)</f>
        <v>0</v>
      </c>
      <c r="K160" s="173" t="s">
        <v>161</v>
      </c>
      <c r="L160" s="36"/>
      <c r="M160" s="178" t="s">
        <v>3</v>
      </c>
      <c r="N160" s="179" t="s">
        <v>45</v>
      </c>
      <c r="O160" s="69"/>
      <c r="P160" s="180">
        <f>O160*H160</f>
        <v>0</v>
      </c>
      <c r="Q160" s="180">
        <v>0.041950000000000001</v>
      </c>
      <c r="R160" s="180">
        <f>Q160*H160</f>
        <v>0.041950000000000001</v>
      </c>
      <c r="S160" s="180">
        <v>0</v>
      </c>
      <c r="T160" s="181">
        <f>S160*H160</f>
        <v>0</v>
      </c>
      <c r="AR160" s="182" t="s">
        <v>151</v>
      </c>
      <c r="AT160" s="182" t="s">
        <v>123</v>
      </c>
      <c r="AU160" s="182" t="s">
        <v>84</v>
      </c>
      <c r="AY160" s="17" t="s">
        <v>122</v>
      </c>
      <c r="BE160" s="183">
        <f>IF(N160="základní",J160,0)</f>
        <v>0</v>
      </c>
      <c r="BF160" s="183">
        <f>IF(N160="snížená",J160,0)</f>
        <v>0</v>
      </c>
      <c r="BG160" s="183">
        <f>IF(N160="zákl. přenesená",J160,0)</f>
        <v>0</v>
      </c>
      <c r="BH160" s="183">
        <f>IF(N160="sníž. přenesená",J160,0)</f>
        <v>0</v>
      </c>
      <c r="BI160" s="183">
        <f>IF(N160="nulová",J160,0)</f>
        <v>0</v>
      </c>
      <c r="BJ160" s="17" t="s">
        <v>81</v>
      </c>
      <c r="BK160" s="183">
        <f>ROUND(I160*H160,2)</f>
        <v>0</v>
      </c>
      <c r="BL160" s="17" t="s">
        <v>151</v>
      </c>
      <c r="BM160" s="182" t="s">
        <v>297</v>
      </c>
    </row>
    <row r="161" s="1" customFormat="1" ht="48" customHeight="1">
      <c r="B161" s="170"/>
      <c r="C161" s="171" t="s">
        <v>298</v>
      </c>
      <c r="D161" s="171" t="s">
        <v>123</v>
      </c>
      <c r="E161" s="172" t="s">
        <v>299</v>
      </c>
      <c r="F161" s="173" t="s">
        <v>300</v>
      </c>
      <c r="G161" s="174" t="s">
        <v>166</v>
      </c>
      <c r="H161" s="175">
        <v>2</v>
      </c>
      <c r="I161" s="176"/>
      <c r="J161" s="177">
        <f>ROUND(I161*H161,2)</f>
        <v>0</v>
      </c>
      <c r="K161" s="173" t="s">
        <v>161</v>
      </c>
      <c r="L161" s="36"/>
      <c r="M161" s="178" t="s">
        <v>3</v>
      </c>
      <c r="N161" s="179" t="s">
        <v>45</v>
      </c>
      <c r="O161" s="69"/>
      <c r="P161" s="180">
        <f>O161*H161</f>
        <v>0</v>
      </c>
      <c r="Q161" s="180">
        <v>0.0499</v>
      </c>
      <c r="R161" s="180">
        <f>Q161*H161</f>
        <v>0.0998</v>
      </c>
      <c r="S161" s="180">
        <v>0</v>
      </c>
      <c r="T161" s="181">
        <f>S161*H161</f>
        <v>0</v>
      </c>
      <c r="AR161" s="182" t="s">
        <v>151</v>
      </c>
      <c r="AT161" s="182" t="s">
        <v>123</v>
      </c>
      <c r="AU161" s="182" t="s">
        <v>84</v>
      </c>
      <c r="AY161" s="17" t="s">
        <v>122</v>
      </c>
      <c r="BE161" s="183">
        <f>IF(N161="základní",J161,0)</f>
        <v>0</v>
      </c>
      <c r="BF161" s="183">
        <f>IF(N161="snížená",J161,0)</f>
        <v>0</v>
      </c>
      <c r="BG161" s="183">
        <f>IF(N161="zákl. přenesená",J161,0)</f>
        <v>0</v>
      </c>
      <c r="BH161" s="183">
        <f>IF(N161="sníž. přenesená",J161,0)</f>
        <v>0</v>
      </c>
      <c r="BI161" s="183">
        <f>IF(N161="nulová",J161,0)</f>
        <v>0</v>
      </c>
      <c r="BJ161" s="17" t="s">
        <v>81</v>
      </c>
      <c r="BK161" s="183">
        <f>ROUND(I161*H161,2)</f>
        <v>0</v>
      </c>
      <c r="BL161" s="17" t="s">
        <v>151</v>
      </c>
      <c r="BM161" s="182" t="s">
        <v>301</v>
      </c>
    </row>
    <row r="162" s="1" customFormat="1" ht="24" customHeight="1">
      <c r="B162" s="170"/>
      <c r="C162" s="171" t="s">
        <v>302</v>
      </c>
      <c r="D162" s="171" t="s">
        <v>123</v>
      </c>
      <c r="E162" s="172" t="s">
        <v>303</v>
      </c>
      <c r="F162" s="173" t="s">
        <v>304</v>
      </c>
      <c r="G162" s="174" t="s">
        <v>166</v>
      </c>
      <c r="H162" s="175">
        <v>15</v>
      </c>
      <c r="I162" s="176"/>
      <c r="J162" s="177">
        <f>ROUND(I162*H162,2)</f>
        <v>0</v>
      </c>
      <c r="K162" s="173" t="s">
        <v>161</v>
      </c>
      <c r="L162" s="36"/>
      <c r="M162" s="178" t="s">
        <v>3</v>
      </c>
      <c r="N162" s="179" t="s">
        <v>45</v>
      </c>
      <c r="O162" s="69"/>
      <c r="P162" s="180">
        <f>O162*H162</f>
        <v>0</v>
      </c>
      <c r="Q162" s="180">
        <v>0</v>
      </c>
      <c r="R162" s="180">
        <f>Q162*H162</f>
        <v>0</v>
      </c>
      <c r="S162" s="180">
        <v>0</v>
      </c>
      <c r="T162" s="181">
        <f>S162*H162</f>
        <v>0</v>
      </c>
      <c r="AR162" s="182" t="s">
        <v>151</v>
      </c>
      <c r="AT162" s="182" t="s">
        <v>123</v>
      </c>
      <c r="AU162" s="182" t="s">
        <v>84</v>
      </c>
      <c r="AY162" s="17" t="s">
        <v>122</v>
      </c>
      <c r="BE162" s="183">
        <f>IF(N162="základní",J162,0)</f>
        <v>0</v>
      </c>
      <c r="BF162" s="183">
        <f>IF(N162="snížená",J162,0)</f>
        <v>0</v>
      </c>
      <c r="BG162" s="183">
        <f>IF(N162="zákl. přenesená",J162,0)</f>
        <v>0</v>
      </c>
      <c r="BH162" s="183">
        <f>IF(N162="sníž. přenesená",J162,0)</f>
        <v>0</v>
      </c>
      <c r="BI162" s="183">
        <f>IF(N162="nulová",J162,0)</f>
        <v>0</v>
      </c>
      <c r="BJ162" s="17" t="s">
        <v>81</v>
      </c>
      <c r="BK162" s="183">
        <f>ROUND(I162*H162,2)</f>
        <v>0</v>
      </c>
      <c r="BL162" s="17" t="s">
        <v>151</v>
      </c>
      <c r="BM162" s="182" t="s">
        <v>305</v>
      </c>
    </row>
    <row r="163" s="1" customFormat="1" ht="16.5" customHeight="1">
      <c r="B163" s="170"/>
      <c r="C163" s="171" t="s">
        <v>306</v>
      </c>
      <c r="D163" s="171" t="s">
        <v>123</v>
      </c>
      <c r="E163" s="172" t="s">
        <v>307</v>
      </c>
      <c r="F163" s="173" t="s">
        <v>308</v>
      </c>
      <c r="G163" s="174" t="s">
        <v>166</v>
      </c>
      <c r="H163" s="175">
        <v>15</v>
      </c>
      <c r="I163" s="176"/>
      <c r="J163" s="177">
        <f>ROUND(I163*H163,2)</f>
        <v>0</v>
      </c>
      <c r="K163" s="173" t="s">
        <v>161</v>
      </c>
      <c r="L163" s="36"/>
      <c r="M163" s="178" t="s">
        <v>3</v>
      </c>
      <c r="N163" s="179" t="s">
        <v>45</v>
      </c>
      <c r="O163" s="69"/>
      <c r="P163" s="180">
        <f>O163*H163</f>
        <v>0</v>
      </c>
      <c r="Q163" s="180">
        <v>0</v>
      </c>
      <c r="R163" s="180">
        <f>Q163*H163</f>
        <v>0</v>
      </c>
      <c r="S163" s="180">
        <v>0</v>
      </c>
      <c r="T163" s="181">
        <f>S163*H163</f>
        <v>0</v>
      </c>
      <c r="AR163" s="182" t="s">
        <v>151</v>
      </c>
      <c r="AT163" s="182" t="s">
        <v>123</v>
      </c>
      <c r="AU163" s="182" t="s">
        <v>84</v>
      </c>
      <c r="AY163" s="17" t="s">
        <v>122</v>
      </c>
      <c r="BE163" s="183">
        <f>IF(N163="základní",J163,0)</f>
        <v>0</v>
      </c>
      <c r="BF163" s="183">
        <f>IF(N163="snížená",J163,0)</f>
        <v>0</v>
      </c>
      <c r="BG163" s="183">
        <f>IF(N163="zákl. přenesená",J163,0)</f>
        <v>0</v>
      </c>
      <c r="BH163" s="183">
        <f>IF(N163="sníž. přenesená",J163,0)</f>
        <v>0</v>
      </c>
      <c r="BI163" s="183">
        <f>IF(N163="nulová",J163,0)</f>
        <v>0</v>
      </c>
      <c r="BJ163" s="17" t="s">
        <v>81</v>
      </c>
      <c r="BK163" s="183">
        <f>ROUND(I163*H163,2)</f>
        <v>0</v>
      </c>
      <c r="BL163" s="17" t="s">
        <v>151</v>
      </c>
      <c r="BM163" s="182" t="s">
        <v>309</v>
      </c>
    </row>
    <row r="164" s="1" customFormat="1">
      <c r="B164" s="36"/>
      <c r="D164" s="185" t="s">
        <v>174</v>
      </c>
      <c r="F164" s="212" t="s">
        <v>310</v>
      </c>
      <c r="I164" s="117"/>
      <c r="L164" s="36"/>
      <c r="M164" s="213"/>
      <c r="N164" s="69"/>
      <c r="O164" s="69"/>
      <c r="P164" s="69"/>
      <c r="Q164" s="69"/>
      <c r="R164" s="69"/>
      <c r="S164" s="69"/>
      <c r="T164" s="70"/>
      <c r="AT164" s="17" t="s">
        <v>174</v>
      </c>
      <c r="AU164" s="17" t="s">
        <v>84</v>
      </c>
    </row>
    <row r="165" s="1" customFormat="1" ht="36" customHeight="1">
      <c r="B165" s="170"/>
      <c r="C165" s="171" t="s">
        <v>311</v>
      </c>
      <c r="D165" s="171" t="s">
        <v>123</v>
      </c>
      <c r="E165" s="172" t="s">
        <v>312</v>
      </c>
      <c r="F165" s="173" t="s">
        <v>313</v>
      </c>
      <c r="G165" s="174" t="s">
        <v>160</v>
      </c>
      <c r="H165" s="175">
        <v>50</v>
      </c>
      <c r="I165" s="176"/>
      <c r="J165" s="177">
        <f>ROUND(I165*H165,2)</f>
        <v>0</v>
      </c>
      <c r="K165" s="173" t="s">
        <v>161</v>
      </c>
      <c r="L165" s="36"/>
      <c r="M165" s="178" t="s">
        <v>3</v>
      </c>
      <c r="N165" s="179" t="s">
        <v>45</v>
      </c>
      <c r="O165" s="69"/>
      <c r="P165" s="180">
        <f>O165*H165</f>
        <v>0</v>
      </c>
      <c r="Q165" s="180">
        <v>0</v>
      </c>
      <c r="R165" s="180">
        <f>Q165*H165</f>
        <v>0</v>
      </c>
      <c r="S165" s="180">
        <v>0</v>
      </c>
      <c r="T165" s="181">
        <f>S165*H165</f>
        <v>0</v>
      </c>
      <c r="AR165" s="182" t="s">
        <v>151</v>
      </c>
      <c r="AT165" s="182" t="s">
        <v>123</v>
      </c>
      <c r="AU165" s="182" t="s">
        <v>84</v>
      </c>
      <c r="AY165" s="17" t="s">
        <v>122</v>
      </c>
      <c r="BE165" s="183">
        <f>IF(N165="základní",J165,0)</f>
        <v>0</v>
      </c>
      <c r="BF165" s="183">
        <f>IF(N165="snížená",J165,0)</f>
        <v>0</v>
      </c>
      <c r="BG165" s="183">
        <f>IF(N165="zákl. přenesená",J165,0)</f>
        <v>0</v>
      </c>
      <c r="BH165" s="183">
        <f>IF(N165="sníž. přenesená",J165,0)</f>
        <v>0</v>
      </c>
      <c r="BI165" s="183">
        <f>IF(N165="nulová",J165,0)</f>
        <v>0</v>
      </c>
      <c r="BJ165" s="17" t="s">
        <v>81</v>
      </c>
      <c r="BK165" s="183">
        <f>ROUND(I165*H165,2)</f>
        <v>0</v>
      </c>
      <c r="BL165" s="17" t="s">
        <v>151</v>
      </c>
      <c r="BM165" s="182" t="s">
        <v>314</v>
      </c>
    </row>
    <row r="166" s="1" customFormat="1" ht="16.5" customHeight="1">
      <c r="B166" s="170"/>
      <c r="C166" s="171" t="s">
        <v>315</v>
      </c>
      <c r="D166" s="171" t="s">
        <v>123</v>
      </c>
      <c r="E166" s="172" t="s">
        <v>316</v>
      </c>
      <c r="F166" s="173" t="s">
        <v>317</v>
      </c>
      <c r="G166" s="174" t="s">
        <v>166</v>
      </c>
      <c r="H166" s="175">
        <v>30</v>
      </c>
      <c r="I166" s="176"/>
      <c r="J166" s="177">
        <f>ROUND(I166*H166,2)</f>
        <v>0</v>
      </c>
      <c r="K166" s="173" t="s">
        <v>3</v>
      </c>
      <c r="L166" s="36"/>
      <c r="M166" s="178" t="s">
        <v>3</v>
      </c>
      <c r="N166" s="179" t="s">
        <v>45</v>
      </c>
      <c r="O166" s="69"/>
      <c r="P166" s="180">
        <f>O166*H166</f>
        <v>0</v>
      </c>
      <c r="Q166" s="180">
        <v>0</v>
      </c>
      <c r="R166" s="180">
        <f>Q166*H166</f>
        <v>0</v>
      </c>
      <c r="S166" s="180">
        <v>0</v>
      </c>
      <c r="T166" s="181">
        <f>S166*H166</f>
        <v>0</v>
      </c>
      <c r="AR166" s="182" t="s">
        <v>151</v>
      </c>
      <c r="AT166" s="182" t="s">
        <v>123</v>
      </c>
      <c r="AU166" s="182" t="s">
        <v>84</v>
      </c>
      <c r="AY166" s="17" t="s">
        <v>122</v>
      </c>
      <c r="BE166" s="183">
        <f>IF(N166="základní",J166,0)</f>
        <v>0</v>
      </c>
      <c r="BF166" s="183">
        <f>IF(N166="snížená",J166,0)</f>
        <v>0</v>
      </c>
      <c r="BG166" s="183">
        <f>IF(N166="zákl. přenesená",J166,0)</f>
        <v>0</v>
      </c>
      <c r="BH166" s="183">
        <f>IF(N166="sníž. přenesená",J166,0)</f>
        <v>0</v>
      </c>
      <c r="BI166" s="183">
        <f>IF(N166="nulová",J166,0)</f>
        <v>0</v>
      </c>
      <c r="BJ166" s="17" t="s">
        <v>81</v>
      </c>
      <c r="BK166" s="183">
        <f>ROUND(I166*H166,2)</f>
        <v>0</v>
      </c>
      <c r="BL166" s="17" t="s">
        <v>151</v>
      </c>
      <c r="BM166" s="182" t="s">
        <v>318</v>
      </c>
    </row>
    <row r="167" s="12" customFormat="1">
      <c r="B167" s="184"/>
      <c r="D167" s="185" t="s">
        <v>129</v>
      </c>
      <c r="E167" s="186" t="s">
        <v>3</v>
      </c>
      <c r="F167" s="187" t="s">
        <v>319</v>
      </c>
      <c r="H167" s="188">
        <v>30</v>
      </c>
      <c r="I167" s="189"/>
      <c r="L167" s="184"/>
      <c r="M167" s="190"/>
      <c r="N167" s="191"/>
      <c r="O167" s="191"/>
      <c r="P167" s="191"/>
      <c r="Q167" s="191"/>
      <c r="R167" s="191"/>
      <c r="S167" s="191"/>
      <c r="T167" s="192"/>
      <c r="AT167" s="186" t="s">
        <v>129</v>
      </c>
      <c r="AU167" s="186" t="s">
        <v>84</v>
      </c>
      <c r="AV167" s="12" t="s">
        <v>84</v>
      </c>
      <c r="AW167" s="12" t="s">
        <v>35</v>
      </c>
      <c r="AX167" s="12" t="s">
        <v>81</v>
      </c>
      <c r="AY167" s="186" t="s">
        <v>122</v>
      </c>
    </row>
    <row r="168" s="1" customFormat="1" ht="36" customHeight="1">
      <c r="B168" s="170"/>
      <c r="C168" s="171" t="s">
        <v>320</v>
      </c>
      <c r="D168" s="171" t="s">
        <v>123</v>
      </c>
      <c r="E168" s="172" t="s">
        <v>321</v>
      </c>
      <c r="F168" s="173" t="s">
        <v>322</v>
      </c>
      <c r="G168" s="174" t="s">
        <v>166</v>
      </c>
      <c r="H168" s="175">
        <v>6</v>
      </c>
      <c r="I168" s="176"/>
      <c r="J168" s="177">
        <f>ROUND(I168*H168,2)</f>
        <v>0</v>
      </c>
      <c r="K168" s="173" t="s">
        <v>3</v>
      </c>
      <c r="L168" s="36"/>
      <c r="M168" s="178" t="s">
        <v>3</v>
      </c>
      <c r="N168" s="179" t="s">
        <v>45</v>
      </c>
      <c r="O168" s="69"/>
      <c r="P168" s="180">
        <f>O168*H168</f>
        <v>0</v>
      </c>
      <c r="Q168" s="180">
        <v>0</v>
      </c>
      <c r="R168" s="180">
        <f>Q168*H168</f>
        <v>0</v>
      </c>
      <c r="S168" s="180">
        <v>0</v>
      </c>
      <c r="T168" s="181">
        <f>S168*H168</f>
        <v>0</v>
      </c>
      <c r="AR168" s="182" t="s">
        <v>151</v>
      </c>
      <c r="AT168" s="182" t="s">
        <v>123</v>
      </c>
      <c r="AU168" s="182" t="s">
        <v>84</v>
      </c>
      <c r="AY168" s="17" t="s">
        <v>122</v>
      </c>
      <c r="BE168" s="183">
        <f>IF(N168="základní",J168,0)</f>
        <v>0</v>
      </c>
      <c r="BF168" s="183">
        <f>IF(N168="snížená",J168,0)</f>
        <v>0</v>
      </c>
      <c r="BG168" s="183">
        <f>IF(N168="zákl. přenesená",J168,0)</f>
        <v>0</v>
      </c>
      <c r="BH168" s="183">
        <f>IF(N168="sníž. přenesená",J168,0)</f>
        <v>0</v>
      </c>
      <c r="BI168" s="183">
        <f>IF(N168="nulová",J168,0)</f>
        <v>0</v>
      </c>
      <c r="BJ168" s="17" t="s">
        <v>81</v>
      </c>
      <c r="BK168" s="183">
        <f>ROUND(I168*H168,2)</f>
        <v>0</v>
      </c>
      <c r="BL168" s="17" t="s">
        <v>151</v>
      </c>
      <c r="BM168" s="182" t="s">
        <v>323</v>
      </c>
    </row>
    <row r="169" s="1" customFormat="1" ht="36" customHeight="1">
      <c r="B169" s="170"/>
      <c r="C169" s="171" t="s">
        <v>324</v>
      </c>
      <c r="D169" s="171" t="s">
        <v>123</v>
      </c>
      <c r="E169" s="172" t="s">
        <v>325</v>
      </c>
      <c r="F169" s="173" t="s">
        <v>326</v>
      </c>
      <c r="G169" s="174" t="s">
        <v>166</v>
      </c>
      <c r="H169" s="175">
        <v>6</v>
      </c>
      <c r="I169" s="176"/>
      <c r="J169" s="177">
        <f>ROUND(I169*H169,2)</f>
        <v>0</v>
      </c>
      <c r="K169" s="173" t="s">
        <v>3</v>
      </c>
      <c r="L169" s="36"/>
      <c r="M169" s="178" t="s">
        <v>3</v>
      </c>
      <c r="N169" s="179" t="s">
        <v>45</v>
      </c>
      <c r="O169" s="69"/>
      <c r="P169" s="180">
        <f>O169*H169</f>
        <v>0</v>
      </c>
      <c r="Q169" s="180">
        <v>0</v>
      </c>
      <c r="R169" s="180">
        <f>Q169*H169</f>
        <v>0</v>
      </c>
      <c r="S169" s="180">
        <v>0</v>
      </c>
      <c r="T169" s="181">
        <f>S169*H169</f>
        <v>0</v>
      </c>
      <c r="AR169" s="182" t="s">
        <v>151</v>
      </c>
      <c r="AT169" s="182" t="s">
        <v>123</v>
      </c>
      <c r="AU169" s="182" t="s">
        <v>84</v>
      </c>
      <c r="AY169" s="17" t="s">
        <v>122</v>
      </c>
      <c r="BE169" s="183">
        <f>IF(N169="základní",J169,0)</f>
        <v>0</v>
      </c>
      <c r="BF169" s="183">
        <f>IF(N169="snížená",J169,0)</f>
        <v>0</v>
      </c>
      <c r="BG169" s="183">
        <f>IF(N169="zákl. přenesená",J169,0)</f>
        <v>0</v>
      </c>
      <c r="BH169" s="183">
        <f>IF(N169="sníž. přenesená",J169,0)</f>
        <v>0</v>
      </c>
      <c r="BI169" s="183">
        <f>IF(N169="nulová",J169,0)</f>
        <v>0</v>
      </c>
      <c r="BJ169" s="17" t="s">
        <v>81</v>
      </c>
      <c r="BK169" s="183">
        <f>ROUND(I169*H169,2)</f>
        <v>0</v>
      </c>
      <c r="BL169" s="17" t="s">
        <v>151</v>
      </c>
      <c r="BM169" s="182" t="s">
        <v>327</v>
      </c>
    </row>
    <row r="170" s="1" customFormat="1" ht="36" customHeight="1">
      <c r="B170" s="170"/>
      <c r="C170" s="171" t="s">
        <v>328</v>
      </c>
      <c r="D170" s="171" t="s">
        <v>123</v>
      </c>
      <c r="E170" s="172" t="s">
        <v>329</v>
      </c>
      <c r="F170" s="173" t="s">
        <v>330</v>
      </c>
      <c r="G170" s="174" t="s">
        <v>166</v>
      </c>
      <c r="H170" s="175">
        <v>15</v>
      </c>
      <c r="I170" s="176"/>
      <c r="J170" s="177">
        <f>ROUND(I170*H170,2)</f>
        <v>0</v>
      </c>
      <c r="K170" s="173" t="s">
        <v>3</v>
      </c>
      <c r="L170" s="36"/>
      <c r="M170" s="178" t="s">
        <v>3</v>
      </c>
      <c r="N170" s="179" t="s">
        <v>45</v>
      </c>
      <c r="O170" s="69"/>
      <c r="P170" s="180">
        <f>O170*H170</f>
        <v>0</v>
      </c>
      <c r="Q170" s="180">
        <v>0</v>
      </c>
      <c r="R170" s="180">
        <f>Q170*H170</f>
        <v>0</v>
      </c>
      <c r="S170" s="180">
        <v>0</v>
      </c>
      <c r="T170" s="181">
        <f>S170*H170</f>
        <v>0</v>
      </c>
      <c r="AR170" s="182" t="s">
        <v>151</v>
      </c>
      <c r="AT170" s="182" t="s">
        <v>123</v>
      </c>
      <c r="AU170" s="182" t="s">
        <v>84</v>
      </c>
      <c r="AY170" s="17" t="s">
        <v>122</v>
      </c>
      <c r="BE170" s="183">
        <f>IF(N170="základní",J170,0)</f>
        <v>0</v>
      </c>
      <c r="BF170" s="183">
        <f>IF(N170="snížená",J170,0)</f>
        <v>0</v>
      </c>
      <c r="BG170" s="183">
        <f>IF(N170="zákl. přenesená",J170,0)</f>
        <v>0</v>
      </c>
      <c r="BH170" s="183">
        <f>IF(N170="sníž. přenesená",J170,0)</f>
        <v>0</v>
      </c>
      <c r="BI170" s="183">
        <f>IF(N170="nulová",J170,0)</f>
        <v>0</v>
      </c>
      <c r="BJ170" s="17" t="s">
        <v>81</v>
      </c>
      <c r="BK170" s="183">
        <f>ROUND(I170*H170,2)</f>
        <v>0</v>
      </c>
      <c r="BL170" s="17" t="s">
        <v>151</v>
      </c>
      <c r="BM170" s="182" t="s">
        <v>331</v>
      </c>
    </row>
    <row r="171" s="1" customFormat="1" ht="24" customHeight="1">
      <c r="B171" s="170"/>
      <c r="C171" s="171" t="s">
        <v>332</v>
      </c>
      <c r="D171" s="171" t="s">
        <v>123</v>
      </c>
      <c r="E171" s="172" t="s">
        <v>333</v>
      </c>
      <c r="F171" s="173" t="s">
        <v>334</v>
      </c>
      <c r="G171" s="174" t="s">
        <v>166</v>
      </c>
      <c r="H171" s="175">
        <v>9</v>
      </c>
      <c r="I171" s="176"/>
      <c r="J171" s="177">
        <f>ROUND(I171*H171,2)</f>
        <v>0</v>
      </c>
      <c r="K171" s="173" t="s">
        <v>3</v>
      </c>
      <c r="L171" s="36"/>
      <c r="M171" s="178" t="s">
        <v>3</v>
      </c>
      <c r="N171" s="179" t="s">
        <v>45</v>
      </c>
      <c r="O171" s="69"/>
      <c r="P171" s="180">
        <f>O171*H171</f>
        <v>0</v>
      </c>
      <c r="Q171" s="180">
        <v>0</v>
      </c>
      <c r="R171" s="180">
        <f>Q171*H171</f>
        <v>0</v>
      </c>
      <c r="S171" s="180">
        <v>0</v>
      </c>
      <c r="T171" s="181">
        <f>S171*H171</f>
        <v>0</v>
      </c>
      <c r="AR171" s="182" t="s">
        <v>151</v>
      </c>
      <c r="AT171" s="182" t="s">
        <v>123</v>
      </c>
      <c r="AU171" s="182" t="s">
        <v>84</v>
      </c>
      <c r="AY171" s="17" t="s">
        <v>122</v>
      </c>
      <c r="BE171" s="183">
        <f>IF(N171="základní",J171,0)</f>
        <v>0</v>
      </c>
      <c r="BF171" s="183">
        <f>IF(N171="snížená",J171,0)</f>
        <v>0</v>
      </c>
      <c r="BG171" s="183">
        <f>IF(N171="zákl. přenesená",J171,0)</f>
        <v>0</v>
      </c>
      <c r="BH171" s="183">
        <f>IF(N171="sníž. přenesená",J171,0)</f>
        <v>0</v>
      </c>
      <c r="BI171" s="183">
        <f>IF(N171="nulová",J171,0)</f>
        <v>0</v>
      </c>
      <c r="BJ171" s="17" t="s">
        <v>81</v>
      </c>
      <c r="BK171" s="183">
        <f>ROUND(I171*H171,2)</f>
        <v>0</v>
      </c>
      <c r="BL171" s="17" t="s">
        <v>151</v>
      </c>
      <c r="BM171" s="182" t="s">
        <v>335</v>
      </c>
    </row>
    <row r="172" s="1" customFormat="1" ht="24" customHeight="1">
      <c r="B172" s="170"/>
      <c r="C172" s="171" t="s">
        <v>336</v>
      </c>
      <c r="D172" s="171" t="s">
        <v>123</v>
      </c>
      <c r="E172" s="172" t="s">
        <v>337</v>
      </c>
      <c r="F172" s="173" t="s">
        <v>338</v>
      </c>
      <c r="G172" s="174" t="s">
        <v>166</v>
      </c>
      <c r="H172" s="175">
        <v>6</v>
      </c>
      <c r="I172" s="176"/>
      <c r="J172" s="177">
        <f>ROUND(I172*H172,2)</f>
        <v>0</v>
      </c>
      <c r="K172" s="173" t="s">
        <v>3</v>
      </c>
      <c r="L172" s="36"/>
      <c r="M172" s="178" t="s">
        <v>3</v>
      </c>
      <c r="N172" s="179" t="s">
        <v>45</v>
      </c>
      <c r="O172" s="69"/>
      <c r="P172" s="180">
        <f>O172*H172</f>
        <v>0</v>
      </c>
      <c r="Q172" s="180">
        <v>0</v>
      </c>
      <c r="R172" s="180">
        <f>Q172*H172</f>
        <v>0</v>
      </c>
      <c r="S172" s="180">
        <v>0</v>
      </c>
      <c r="T172" s="181">
        <f>S172*H172</f>
        <v>0</v>
      </c>
      <c r="AR172" s="182" t="s">
        <v>151</v>
      </c>
      <c r="AT172" s="182" t="s">
        <v>123</v>
      </c>
      <c r="AU172" s="182" t="s">
        <v>84</v>
      </c>
      <c r="AY172" s="17" t="s">
        <v>122</v>
      </c>
      <c r="BE172" s="183">
        <f>IF(N172="základní",J172,0)</f>
        <v>0</v>
      </c>
      <c r="BF172" s="183">
        <f>IF(N172="snížená",J172,0)</f>
        <v>0</v>
      </c>
      <c r="BG172" s="183">
        <f>IF(N172="zákl. přenesená",J172,0)</f>
        <v>0</v>
      </c>
      <c r="BH172" s="183">
        <f>IF(N172="sníž. přenesená",J172,0)</f>
        <v>0</v>
      </c>
      <c r="BI172" s="183">
        <f>IF(N172="nulová",J172,0)</f>
        <v>0</v>
      </c>
      <c r="BJ172" s="17" t="s">
        <v>81</v>
      </c>
      <c r="BK172" s="183">
        <f>ROUND(I172*H172,2)</f>
        <v>0</v>
      </c>
      <c r="BL172" s="17" t="s">
        <v>151</v>
      </c>
      <c r="BM172" s="182" t="s">
        <v>339</v>
      </c>
    </row>
    <row r="173" s="1" customFormat="1" ht="16.5" customHeight="1">
      <c r="B173" s="170"/>
      <c r="C173" s="202" t="s">
        <v>340</v>
      </c>
      <c r="D173" s="202" t="s">
        <v>163</v>
      </c>
      <c r="E173" s="203" t="s">
        <v>341</v>
      </c>
      <c r="F173" s="204" t="s">
        <v>342</v>
      </c>
      <c r="G173" s="205" t="s">
        <v>166</v>
      </c>
      <c r="H173" s="206">
        <v>12</v>
      </c>
      <c r="I173" s="207"/>
      <c r="J173" s="208">
        <f>ROUND(I173*H173,2)</f>
        <v>0</v>
      </c>
      <c r="K173" s="204" t="s">
        <v>161</v>
      </c>
      <c r="L173" s="209"/>
      <c r="M173" s="210" t="s">
        <v>3</v>
      </c>
      <c r="N173" s="211" t="s">
        <v>45</v>
      </c>
      <c r="O173" s="69"/>
      <c r="P173" s="180">
        <f>O173*H173</f>
        <v>0</v>
      </c>
      <c r="Q173" s="180">
        <v>2.0000000000000002E-05</v>
      </c>
      <c r="R173" s="180">
        <f>Q173*H173</f>
        <v>0.00024000000000000003</v>
      </c>
      <c r="S173" s="180">
        <v>0</v>
      </c>
      <c r="T173" s="181">
        <f>S173*H173</f>
        <v>0</v>
      </c>
      <c r="AR173" s="182" t="s">
        <v>167</v>
      </c>
      <c r="AT173" s="182" t="s">
        <v>163</v>
      </c>
      <c r="AU173" s="182" t="s">
        <v>84</v>
      </c>
      <c r="AY173" s="17" t="s">
        <v>122</v>
      </c>
      <c r="BE173" s="183">
        <f>IF(N173="základní",J173,0)</f>
        <v>0</v>
      </c>
      <c r="BF173" s="183">
        <f>IF(N173="snížená",J173,0)</f>
        <v>0</v>
      </c>
      <c r="BG173" s="183">
        <f>IF(N173="zákl. přenesená",J173,0)</f>
        <v>0</v>
      </c>
      <c r="BH173" s="183">
        <f>IF(N173="sníž. přenesená",J173,0)</f>
        <v>0</v>
      </c>
      <c r="BI173" s="183">
        <f>IF(N173="nulová",J173,0)</f>
        <v>0</v>
      </c>
      <c r="BJ173" s="17" t="s">
        <v>81</v>
      </c>
      <c r="BK173" s="183">
        <f>ROUND(I173*H173,2)</f>
        <v>0</v>
      </c>
      <c r="BL173" s="17" t="s">
        <v>151</v>
      </c>
      <c r="BM173" s="182" t="s">
        <v>343</v>
      </c>
    </row>
    <row r="174" s="1" customFormat="1" ht="36" customHeight="1">
      <c r="B174" s="170"/>
      <c r="C174" s="171" t="s">
        <v>344</v>
      </c>
      <c r="D174" s="171" t="s">
        <v>123</v>
      </c>
      <c r="E174" s="172" t="s">
        <v>345</v>
      </c>
      <c r="F174" s="173" t="s">
        <v>346</v>
      </c>
      <c r="G174" s="174" t="s">
        <v>172</v>
      </c>
      <c r="H174" s="175">
        <v>0.503</v>
      </c>
      <c r="I174" s="176"/>
      <c r="J174" s="177">
        <f>ROUND(I174*H174,2)</f>
        <v>0</v>
      </c>
      <c r="K174" s="173" t="s">
        <v>161</v>
      </c>
      <c r="L174" s="36"/>
      <c r="M174" s="178" t="s">
        <v>3</v>
      </c>
      <c r="N174" s="179" t="s">
        <v>45</v>
      </c>
      <c r="O174" s="69"/>
      <c r="P174" s="180">
        <f>O174*H174</f>
        <v>0</v>
      </c>
      <c r="Q174" s="180">
        <v>0</v>
      </c>
      <c r="R174" s="180">
        <f>Q174*H174</f>
        <v>0</v>
      </c>
      <c r="S174" s="180">
        <v>0</v>
      </c>
      <c r="T174" s="181">
        <f>S174*H174</f>
        <v>0</v>
      </c>
      <c r="AR174" s="182" t="s">
        <v>151</v>
      </c>
      <c r="AT174" s="182" t="s">
        <v>123</v>
      </c>
      <c r="AU174" s="182" t="s">
        <v>84</v>
      </c>
      <c r="AY174" s="17" t="s">
        <v>122</v>
      </c>
      <c r="BE174" s="183">
        <f>IF(N174="základní",J174,0)</f>
        <v>0</v>
      </c>
      <c r="BF174" s="183">
        <f>IF(N174="snížená",J174,0)</f>
        <v>0</v>
      </c>
      <c r="BG174" s="183">
        <f>IF(N174="zákl. přenesená",J174,0)</f>
        <v>0</v>
      </c>
      <c r="BH174" s="183">
        <f>IF(N174="sníž. přenesená",J174,0)</f>
        <v>0</v>
      </c>
      <c r="BI174" s="183">
        <f>IF(N174="nulová",J174,0)</f>
        <v>0</v>
      </c>
      <c r="BJ174" s="17" t="s">
        <v>81</v>
      </c>
      <c r="BK174" s="183">
        <f>ROUND(I174*H174,2)</f>
        <v>0</v>
      </c>
      <c r="BL174" s="17" t="s">
        <v>151</v>
      </c>
      <c r="BM174" s="182" t="s">
        <v>347</v>
      </c>
    </row>
    <row r="175" s="1" customFormat="1">
      <c r="B175" s="36"/>
      <c r="D175" s="185" t="s">
        <v>174</v>
      </c>
      <c r="F175" s="212" t="s">
        <v>348</v>
      </c>
      <c r="I175" s="117"/>
      <c r="L175" s="36"/>
      <c r="M175" s="213"/>
      <c r="N175" s="69"/>
      <c r="O175" s="69"/>
      <c r="P175" s="69"/>
      <c r="Q175" s="69"/>
      <c r="R175" s="69"/>
      <c r="S175" s="69"/>
      <c r="T175" s="70"/>
      <c r="AT175" s="17" t="s">
        <v>174</v>
      </c>
      <c r="AU175" s="17" t="s">
        <v>84</v>
      </c>
    </row>
    <row r="176" s="11" customFormat="1" ht="22.8" customHeight="1">
      <c r="B176" s="159"/>
      <c r="D176" s="160" t="s">
        <v>73</v>
      </c>
      <c r="E176" s="200" t="s">
        <v>349</v>
      </c>
      <c r="F176" s="200" t="s">
        <v>350</v>
      </c>
      <c r="I176" s="162"/>
      <c r="J176" s="201">
        <f>BK176</f>
        <v>0</v>
      </c>
      <c r="L176" s="159"/>
      <c r="M176" s="164"/>
      <c r="N176" s="165"/>
      <c r="O176" s="165"/>
      <c r="P176" s="166">
        <f>SUM(P177:P186)</f>
        <v>0</v>
      </c>
      <c r="Q176" s="165"/>
      <c r="R176" s="166">
        <f>SUM(R177:R186)</f>
        <v>0.010500000000000001</v>
      </c>
      <c r="S176" s="165"/>
      <c r="T176" s="167">
        <f>SUM(T177:T186)</f>
        <v>0</v>
      </c>
      <c r="AR176" s="160" t="s">
        <v>84</v>
      </c>
      <c r="AT176" s="168" t="s">
        <v>73</v>
      </c>
      <c r="AU176" s="168" t="s">
        <v>81</v>
      </c>
      <c r="AY176" s="160" t="s">
        <v>122</v>
      </c>
      <c r="BK176" s="169">
        <f>SUM(BK177:BK186)</f>
        <v>0</v>
      </c>
    </row>
    <row r="177" s="1" customFormat="1" ht="24" customHeight="1">
      <c r="B177" s="170"/>
      <c r="C177" s="202" t="s">
        <v>351</v>
      </c>
      <c r="D177" s="202" t="s">
        <v>163</v>
      </c>
      <c r="E177" s="203" t="s">
        <v>352</v>
      </c>
      <c r="F177" s="204" t="s">
        <v>353</v>
      </c>
      <c r="G177" s="205" t="s">
        <v>172</v>
      </c>
      <c r="H177" s="206">
        <v>0.01</v>
      </c>
      <c r="I177" s="207"/>
      <c r="J177" s="208">
        <f>ROUND(I177*H177,2)</f>
        <v>0</v>
      </c>
      <c r="K177" s="204" t="s">
        <v>3</v>
      </c>
      <c r="L177" s="209"/>
      <c r="M177" s="210" t="s">
        <v>3</v>
      </c>
      <c r="N177" s="211" t="s">
        <v>45</v>
      </c>
      <c r="O177" s="69"/>
      <c r="P177" s="180">
        <f>O177*H177</f>
        <v>0</v>
      </c>
      <c r="Q177" s="180">
        <v>1</v>
      </c>
      <c r="R177" s="180">
        <f>Q177*H177</f>
        <v>0.01</v>
      </c>
      <c r="S177" s="180">
        <v>0</v>
      </c>
      <c r="T177" s="181">
        <f>S177*H177</f>
        <v>0</v>
      </c>
      <c r="AR177" s="182" t="s">
        <v>167</v>
      </c>
      <c r="AT177" s="182" t="s">
        <v>163</v>
      </c>
      <c r="AU177" s="182" t="s">
        <v>84</v>
      </c>
      <c r="AY177" s="17" t="s">
        <v>122</v>
      </c>
      <c r="BE177" s="183">
        <f>IF(N177="základní",J177,0)</f>
        <v>0</v>
      </c>
      <c r="BF177" s="183">
        <f>IF(N177="snížená",J177,0)</f>
        <v>0</v>
      </c>
      <c r="BG177" s="183">
        <f>IF(N177="zákl. přenesená",J177,0)</f>
        <v>0</v>
      </c>
      <c r="BH177" s="183">
        <f>IF(N177="sníž. přenesená",J177,0)</f>
        <v>0</v>
      </c>
      <c r="BI177" s="183">
        <f>IF(N177="nulová",J177,0)</f>
        <v>0</v>
      </c>
      <c r="BJ177" s="17" t="s">
        <v>81</v>
      </c>
      <c r="BK177" s="183">
        <f>ROUND(I177*H177,2)</f>
        <v>0</v>
      </c>
      <c r="BL177" s="17" t="s">
        <v>151</v>
      </c>
      <c r="BM177" s="182" t="s">
        <v>354</v>
      </c>
    </row>
    <row r="178" s="13" customFormat="1">
      <c r="B178" s="193"/>
      <c r="D178" s="185" t="s">
        <v>129</v>
      </c>
      <c r="E178" s="194" t="s">
        <v>3</v>
      </c>
      <c r="F178" s="195" t="s">
        <v>355</v>
      </c>
      <c r="H178" s="194" t="s">
        <v>3</v>
      </c>
      <c r="I178" s="196"/>
      <c r="L178" s="193"/>
      <c r="M178" s="197"/>
      <c r="N178" s="198"/>
      <c r="O178" s="198"/>
      <c r="P178" s="198"/>
      <c r="Q178" s="198"/>
      <c r="R178" s="198"/>
      <c r="S178" s="198"/>
      <c r="T178" s="199"/>
      <c r="AT178" s="194" t="s">
        <v>129</v>
      </c>
      <c r="AU178" s="194" t="s">
        <v>84</v>
      </c>
      <c r="AV178" s="13" t="s">
        <v>81</v>
      </c>
      <c r="AW178" s="13" t="s">
        <v>35</v>
      </c>
      <c r="AX178" s="13" t="s">
        <v>74</v>
      </c>
      <c r="AY178" s="194" t="s">
        <v>122</v>
      </c>
    </row>
    <row r="179" s="12" customFormat="1">
      <c r="B179" s="184"/>
      <c r="D179" s="185" t="s">
        <v>129</v>
      </c>
      <c r="E179" s="186" t="s">
        <v>3</v>
      </c>
      <c r="F179" s="187" t="s">
        <v>7</v>
      </c>
      <c r="H179" s="188">
        <v>0.01</v>
      </c>
      <c r="I179" s="189"/>
      <c r="L179" s="184"/>
      <c r="M179" s="190"/>
      <c r="N179" s="191"/>
      <c r="O179" s="191"/>
      <c r="P179" s="191"/>
      <c r="Q179" s="191"/>
      <c r="R179" s="191"/>
      <c r="S179" s="191"/>
      <c r="T179" s="192"/>
      <c r="AT179" s="186" t="s">
        <v>129</v>
      </c>
      <c r="AU179" s="186" t="s">
        <v>84</v>
      </c>
      <c r="AV179" s="12" t="s">
        <v>84</v>
      </c>
      <c r="AW179" s="12" t="s">
        <v>35</v>
      </c>
      <c r="AX179" s="12" t="s">
        <v>81</v>
      </c>
      <c r="AY179" s="186" t="s">
        <v>122</v>
      </c>
    </row>
    <row r="180" s="1" customFormat="1" ht="24" customHeight="1">
      <c r="B180" s="170"/>
      <c r="C180" s="171" t="s">
        <v>356</v>
      </c>
      <c r="D180" s="171" t="s">
        <v>123</v>
      </c>
      <c r="E180" s="172" t="s">
        <v>357</v>
      </c>
      <c r="F180" s="173" t="s">
        <v>358</v>
      </c>
      <c r="G180" s="174" t="s">
        <v>359</v>
      </c>
      <c r="H180" s="175">
        <v>10</v>
      </c>
      <c r="I180" s="176"/>
      <c r="J180" s="177">
        <f>ROUND(I180*H180,2)</f>
        <v>0</v>
      </c>
      <c r="K180" s="173" t="s">
        <v>161</v>
      </c>
      <c r="L180" s="36"/>
      <c r="M180" s="178" t="s">
        <v>3</v>
      </c>
      <c r="N180" s="179" t="s">
        <v>45</v>
      </c>
      <c r="O180" s="69"/>
      <c r="P180" s="180">
        <f>O180*H180</f>
        <v>0</v>
      </c>
      <c r="Q180" s="180">
        <v>5.0000000000000002E-05</v>
      </c>
      <c r="R180" s="180">
        <f>Q180*H180</f>
        <v>0.00050000000000000001</v>
      </c>
      <c r="S180" s="180">
        <v>0</v>
      </c>
      <c r="T180" s="181">
        <f>S180*H180</f>
        <v>0</v>
      </c>
      <c r="AR180" s="182" t="s">
        <v>151</v>
      </c>
      <c r="AT180" s="182" t="s">
        <v>123</v>
      </c>
      <c r="AU180" s="182" t="s">
        <v>84</v>
      </c>
      <c r="AY180" s="17" t="s">
        <v>122</v>
      </c>
      <c r="BE180" s="183">
        <f>IF(N180="základní",J180,0)</f>
        <v>0</v>
      </c>
      <c r="BF180" s="183">
        <f>IF(N180="snížená",J180,0)</f>
        <v>0</v>
      </c>
      <c r="BG180" s="183">
        <f>IF(N180="zákl. přenesená",J180,0)</f>
        <v>0</v>
      </c>
      <c r="BH180" s="183">
        <f>IF(N180="sníž. přenesená",J180,0)</f>
        <v>0</v>
      </c>
      <c r="BI180" s="183">
        <f>IF(N180="nulová",J180,0)</f>
        <v>0</v>
      </c>
      <c r="BJ180" s="17" t="s">
        <v>81</v>
      </c>
      <c r="BK180" s="183">
        <f>ROUND(I180*H180,2)</f>
        <v>0</v>
      </c>
      <c r="BL180" s="17" t="s">
        <v>151</v>
      </c>
      <c r="BM180" s="182" t="s">
        <v>360</v>
      </c>
    </row>
    <row r="181" s="1" customFormat="1">
      <c r="B181" s="36"/>
      <c r="D181" s="185" t="s">
        <v>174</v>
      </c>
      <c r="F181" s="212" t="s">
        <v>361</v>
      </c>
      <c r="I181" s="117"/>
      <c r="L181" s="36"/>
      <c r="M181" s="213"/>
      <c r="N181" s="69"/>
      <c r="O181" s="69"/>
      <c r="P181" s="69"/>
      <c r="Q181" s="69"/>
      <c r="R181" s="69"/>
      <c r="S181" s="69"/>
      <c r="T181" s="70"/>
      <c r="AT181" s="17" t="s">
        <v>174</v>
      </c>
      <c r="AU181" s="17" t="s">
        <v>84</v>
      </c>
    </row>
    <row r="182" s="13" customFormat="1">
      <c r="B182" s="193"/>
      <c r="D182" s="185" t="s">
        <v>129</v>
      </c>
      <c r="E182" s="194" t="s">
        <v>3</v>
      </c>
      <c r="F182" s="195" t="s">
        <v>362</v>
      </c>
      <c r="H182" s="194" t="s">
        <v>3</v>
      </c>
      <c r="I182" s="196"/>
      <c r="L182" s="193"/>
      <c r="M182" s="197"/>
      <c r="N182" s="198"/>
      <c r="O182" s="198"/>
      <c r="P182" s="198"/>
      <c r="Q182" s="198"/>
      <c r="R182" s="198"/>
      <c r="S182" s="198"/>
      <c r="T182" s="199"/>
      <c r="AT182" s="194" t="s">
        <v>129</v>
      </c>
      <c r="AU182" s="194" t="s">
        <v>84</v>
      </c>
      <c r="AV182" s="13" t="s">
        <v>81</v>
      </c>
      <c r="AW182" s="13" t="s">
        <v>35</v>
      </c>
      <c r="AX182" s="13" t="s">
        <v>74</v>
      </c>
      <c r="AY182" s="194" t="s">
        <v>122</v>
      </c>
    </row>
    <row r="183" s="12" customFormat="1">
      <c r="B183" s="184"/>
      <c r="D183" s="185" t="s">
        <v>129</v>
      </c>
      <c r="E183" s="186" t="s">
        <v>3</v>
      </c>
      <c r="F183" s="187" t="s">
        <v>178</v>
      </c>
      <c r="H183" s="188">
        <v>10</v>
      </c>
      <c r="I183" s="189"/>
      <c r="L183" s="184"/>
      <c r="M183" s="190"/>
      <c r="N183" s="191"/>
      <c r="O183" s="191"/>
      <c r="P183" s="191"/>
      <c r="Q183" s="191"/>
      <c r="R183" s="191"/>
      <c r="S183" s="191"/>
      <c r="T183" s="192"/>
      <c r="AT183" s="186" t="s">
        <v>129</v>
      </c>
      <c r="AU183" s="186" t="s">
        <v>84</v>
      </c>
      <c r="AV183" s="12" t="s">
        <v>84</v>
      </c>
      <c r="AW183" s="12" t="s">
        <v>35</v>
      </c>
      <c r="AX183" s="12" t="s">
        <v>81</v>
      </c>
      <c r="AY183" s="186" t="s">
        <v>122</v>
      </c>
    </row>
    <row r="184" s="1" customFormat="1" ht="24" customHeight="1">
      <c r="B184" s="170"/>
      <c r="C184" s="171" t="s">
        <v>363</v>
      </c>
      <c r="D184" s="171" t="s">
        <v>123</v>
      </c>
      <c r="E184" s="172" t="s">
        <v>364</v>
      </c>
      <c r="F184" s="173" t="s">
        <v>365</v>
      </c>
      <c r="G184" s="174" t="s">
        <v>166</v>
      </c>
      <c r="H184" s="175">
        <v>10</v>
      </c>
      <c r="I184" s="176"/>
      <c r="J184" s="177">
        <f>ROUND(I184*H184,2)</f>
        <v>0</v>
      </c>
      <c r="K184" s="173" t="s">
        <v>3</v>
      </c>
      <c r="L184" s="36"/>
      <c r="M184" s="178" t="s">
        <v>3</v>
      </c>
      <c r="N184" s="179" t="s">
        <v>45</v>
      </c>
      <c r="O184" s="69"/>
      <c r="P184" s="180">
        <f>O184*H184</f>
        <v>0</v>
      </c>
      <c r="Q184" s="180">
        <v>0</v>
      </c>
      <c r="R184" s="180">
        <f>Q184*H184</f>
        <v>0</v>
      </c>
      <c r="S184" s="180">
        <v>0</v>
      </c>
      <c r="T184" s="181">
        <f>S184*H184</f>
        <v>0</v>
      </c>
      <c r="AR184" s="182" t="s">
        <v>151</v>
      </c>
      <c r="AT184" s="182" t="s">
        <v>123</v>
      </c>
      <c r="AU184" s="182" t="s">
        <v>84</v>
      </c>
      <c r="AY184" s="17" t="s">
        <v>122</v>
      </c>
      <c r="BE184" s="183">
        <f>IF(N184="základní",J184,0)</f>
        <v>0</v>
      </c>
      <c r="BF184" s="183">
        <f>IF(N184="snížená",J184,0)</f>
        <v>0</v>
      </c>
      <c r="BG184" s="183">
        <f>IF(N184="zákl. přenesená",J184,0)</f>
        <v>0</v>
      </c>
      <c r="BH184" s="183">
        <f>IF(N184="sníž. přenesená",J184,0)</f>
        <v>0</v>
      </c>
      <c r="BI184" s="183">
        <f>IF(N184="nulová",J184,0)</f>
        <v>0</v>
      </c>
      <c r="BJ184" s="17" t="s">
        <v>81</v>
      </c>
      <c r="BK184" s="183">
        <f>ROUND(I184*H184,2)</f>
        <v>0</v>
      </c>
      <c r="BL184" s="17" t="s">
        <v>151</v>
      </c>
      <c r="BM184" s="182" t="s">
        <v>366</v>
      </c>
    </row>
    <row r="185" s="1" customFormat="1" ht="48" customHeight="1">
      <c r="B185" s="170"/>
      <c r="C185" s="171" t="s">
        <v>367</v>
      </c>
      <c r="D185" s="171" t="s">
        <v>123</v>
      </c>
      <c r="E185" s="172" t="s">
        <v>368</v>
      </c>
      <c r="F185" s="173" t="s">
        <v>369</v>
      </c>
      <c r="G185" s="174" t="s">
        <v>172</v>
      </c>
      <c r="H185" s="175">
        <v>0.010999999999999999</v>
      </c>
      <c r="I185" s="176"/>
      <c r="J185" s="177">
        <f>ROUND(I185*H185,2)</f>
        <v>0</v>
      </c>
      <c r="K185" s="173" t="s">
        <v>161</v>
      </c>
      <c r="L185" s="36"/>
      <c r="M185" s="178" t="s">
        <v>3</v>
      </c>
      <c r="N185" s="179" t="s">
        <v>45</v>
      </c>
      <c r="O185" s="69"/>
      <c r="P185" s="180">
        <f>O185*H185</f>
        <v>0</v>
      </c>
      <c r="Q185" s="180">
        <v>0</v>
      </c>
      <c r="R185" s="180">
        <f>Q185*H185</f>
        <v>0</v>
      </c>
      <c r="S185" s="180">
        <v>0</v>
      </c>
      <c r="T185" s="181">
        <f>S185*H185</f>
        <v>0</v>
      </c>
      <c r="AR185" s="182" t="s">
        <v>151</v>
      </c>
      <c r="AT185" s="182" t="s">
        <v>123</v>
      </c>
      <c r="AU185" s="182" t="s">
        <v>84</v>
      </c>
      <c r="AY185" s="17" t="s">
        <v>122</v>
      </c>
      <c r="BE185" s="183">
        <f>IF(N185="základní",J185,0)</f>
        <v>0</v>
      </c>
      <c r="BF185" s="183">
        <f>IF(N185="snížená",J185,0)</f>
        <v>0</v>
      </c>
      <c r="BG185" s="183">
        <f>IF(N185="zákl. přenesená",J185,0)</f>
        <v>0</v>
      </c>
      <c r="BH185" s="183">
        <f>IF(N185="sníž. přenesená",J185,0)</f>
        <v>0</v>
      </c>
      <c r="BI185" s="183">
        <f>IF(N185="nulová",J185,0)</f>
        <v>0</v>
      </c>
      <c r="BJ185" s="17" t="s">
        <v>81</v>
      </c>
      <c r="BK185" s="183">
        <f>ROUND(I185*H185,2)</f>
        <v>0</v>
      </c>
      <c r="BL185" s="17" t="s">
        <v>151</v>
      </c>
      <c r="BM185" s="182" t="s">
        <v>370</v>
      </c>
    </row>
    <row r="186" s="1" customFormat="1">
      <c r="B186" s="36"/>
      <c r="D186" s="185" t="s">
        <v>174</v>
      </c>
      <c r="F186" s="212" t="s">
        <v>371</v>
      </c>
      <c r="I186" s="117"/>
      <c r="L186" s="36"/>
      <c r="M186" s="213"/>
      <c r="N186" s="69"/>
      <c r="O186" s="69"/>
      <c r="P186" s="69"/>
      <c r="Q186" s="69"/>
      <c r="R186" s="69"/>
      <c r="S186" s="69"/>
      <c r="T186" s="70"/>
      <c r="AT186" s="17" t="s">
        <v>174</v>
      </c>
      <c r="AU186" s="17" t="s">
        <v>84</v>
      </c>
    </row>
    <row r="187" s="11" customFormat="1" ht="22.8" customHeight="1">
      <c r="B187" s="159"/>
      <c r="D187" s="160" t="s">
        <v>73</v>
      </c>
      <c r="E187" s="200" t="s">
        <v>372</v>
      </c>
      <c r="F187" s="200" t="s">
        <v>373</v>
      </c>
      <c r="I187" s="162"/>
      <c r="J187" s="201">
        <f>BK187</f>
        <v>0</v>
      </c>
      <c r="L187" s="159"/>
      <c r="M187" s="164"/>
      <c r="N187" s="165"/>
      <c r="O187" s="165"/>
      <c r="P187" s="166">
        <f>SUM(P188:P195)</f>
        <v>0</v>
      </c>
      <c r="Q187" s="165"/>
      <c r="R187" s="166">
        <f>SUM(R188:R195)</f>
        <v>0.0066299999999999996</v>
      </c>
      <c r="S187" s="165"/>
      <c r="T187" s="167">
        <f>SUM(T188:T195)</f>
        <v>0</v>
      </c>
      <c r="AR187" s="160" t="s">
        <v>84</v>
      </c>
      <c r="AT187" s="168" t="s">
        <v>73</v>
      </c>
      <c r="AU187" s="168" t="s">
        <v>81</v>
      </c>
      <c r="AY187" s="160" t="s">
        <v>122</v>
      </c>
      <c r="BK187" s="169">
        <f>SUM(BK188:BK195)</f>
        <v>0</v>
      </c>
    </row>
    <row r="188" s="1" customFormat="1" ht="36" customHeight="1">
      <c r="B188" s="170"/>
      <c r="C188" s="171" t="s">
        <v>374</v>
      </c>
      <c r="D188" s="171" t="s">
        <v>123</v>
      </c>
      <c r="E188" s="172" t="s">
        <v>375</v>
      </c>
      <c r="F188" s="173" t="s">
        <v>376</v>
      </c>
      <c r="G188" s="174" t="s">
        <v>160</v>
      </c>
      <c r="H188" s="175">
        <v>0.5</v>
      </c>
      <c r="I188" s="176"/>
      <c r="J188" s="177">
        <f>ROUND(I188*H188,2)</f>
        <v>0</v>
      </c>
      <c r="K188" s="173" t="s">
        <v>161</v>
      </c>
      <c r="L188" s="36"/>
      <c r="M188" s="178" t="s">
        <v>3</v>
      </c>
      <c r="N188" s="179" t="s">
        <v>45</v>
      </c>
      <c r="O188" s="69"/>
      <c r="P188" s="180">
        <f>O188*H188</f>
        <v>0</v>
      </c>
      <c r="Q188" s="180">
        <v>8.0000000000000007E-05</v>
      </c>
      <c r="R188" s="180">
        <f>Q188*H188</f>
        <v>4.0000000000000003E-05</v>
      </c>
      <c r="S188" s="180">
        <v>0</v>
      </c>
      <c r="T188" s="181">
        <f>S188*H188</f>
        <v>0</v>
      </c>
      <c r="AR188" s="182" t="s">
        <v>151</v>
      </c>
      <c r="AT188" s="182" t="s">
        <v>123</v>
      </c>
      <c r="AU188" s="182" t="s">
        <v>84</v>
      </c>
      <c r="AY188" s="17" t="s">
        <v>122</v>
      </c>
      <c r="BE188" s="183">
        <f>IF(N188="základní",J188,0)</f>
        <v>0</v>
      </c>
      <c r="BF188" s="183">
        <f>IF(N188="snížená",J188,0)</f>
        <v>0</v>
      </c>
      <c r="BG188" s="183">
        <f>IF(N188="zákl. přenesená",J188,0)</f>
        <v>0</v>
      </c>
      <c r="BH188" s="183">
        <f>IF(N188="sníž. přenesená",J188,0)</f>
        <v>0</v>
      </c>
      <c r="BI188" s="183">
        <f>IF(N188="nulová",J188,0)</f>
        <v>0</v>
      </c>
      <c r="BJ188" s="17" t="s">
        <v>81</v>
      </c>
      <c r="BK188" s="183">
        <f>ROUND(I188*H188,2)</f>
        <v>0</v>
      </c>
      <c r="BL188" s="17" t="s">
        <v>151</v>
      </c>
      <c r="BM188" s="182" t="s">
        <v>377</v>
      </c>
    </row>
    <row r="189" s="1" customFormat="1" ht="24" customHeight="1">
      <c r="B189" s="170"/>
      <c r="C189" s="171" t="s">
        <v>378</v>
      </c>
      <c r="D189" s="171" t="s">
        <v>123</v>
      </c>
      <c r="E189" s="172" t="s">
        <v>379</v>
      </c>
      <c r="F189" s="173" t="s">
        <v>380</v>
      </c>
      <c r="G189" s="174" t="s">
        <v>160</v>
      </c>
      <c r="H189" s="175">
        <v>0.5</v>
      </c>
      <c r="I189" s="176"/>
      <c r="J189" s="177">
        <f>ROUND(I189*H189,2)</f>
        <v>0</v>
      </c>
      <c r="K189" s="173" t="s">
        <v>161</v>
      </c>
      <c r="L189" s="36"/>
      <c r="M189" s="178" t="s">
        <v>3</v>
      </c>
      <c r="N189" s="179" t="s">
        <v>45</v>
      </c>
      <c r="O189" s="69"/>
      <c r="P189" s="180">
        <f>O189*H189</f>
        <v>0</v>
      </c>
      <c r="Q189" s="180">
        <v>0.00013999999999999999</v>
      </c>
      <c r="R189" s="180">
        <f>Q189*H189</f>
        <v>6.9999999999999994E-05</v>
      </c>
      <c r="S189" s="180">
        <v>0</v>
      </c>
      <c r="T189" s="181">
        <f>S189*H189</f>
        <v>0</v>
      </c>
      <c r="AR189" s="182" t="s">
        <v>151</v>
      </c>
      <c r="AT189" s="182" t="s">
        <v>123</v>
      </c>
      <c r="AU189" s="182" t="s">
        <v>84</v>
      </c>
      <c r="AY189" s="17" t="s">
        <v>122</v>
      </c>
      <c r="BE189" s="183">
        <f>IF(N189="základní",J189,0)</f>
        <v>0</v>
      </c>
      <c r="BF189" s="183">
        <f>IF(N189="snížená",J189,0)</f>
        <v>0</v>
      </c>
      <c r="BG189" s="183">
        <f>IF(N189="zákl. přenesená",J189,0)</f>
        <v>0</v>
      </c>
      <c r="BH189" s="183">
        <f>IF(N189="sníž. přenesená",J189,0)</f>
        <v>0</v>
      </c>
      <c r="BI189" s="183">
        <f>IF(N189="nulová",J189,0)</f>
        <v>0</v>
      </c>
      <c r="BJ189" s="17" t="s">
        <v>81</v>
      </c>
      <c r="BK189" s="183">
        <f>ROUND(I189*H189,2)</f>
        <v>0</v>
      </c>
      <c r="BL189" s="17" t="s">
        <v>151</v>
      </c>
      <c r="BM189" s="182" t="s">
        <v>381</v>
      </c>
    </row>
    <row r="190" s="1" customFormat="1" ht="24" customHeight="1">
      <c r="B190" s="170"/>
      <c r="C190" s="171" t="s">
        <v>382</v>
      </c>
      <c r="D190" s="171" t="s">
        <v>123</v>
      </c>
      <c r="E190" s="172" t="s">
        <v>383</v>
      </c>
      <c r="F190" s="173" t="s">
        <v>384</v>
      </c>
      <c r="G190" s="174" t="s">
        <v>160</v>
      </c>
      <c r="H190" s="175">
        <v>0.5</v>
      </c>
      <c r="I190" s="176"/>
      <c r="J190" s="177">
        <f>ROUND(I190*H190,2)</f>
        <v>0</v>
      </c>
      <c r="K190" s="173" t="s">
        <v>161</v>
      </c>
      <c r="L190" s="36"/>
      <c r="M190" s="178" t="s">
        <v>3</v>
      </c>
      <c r="N190" s="179" t="s">
        <v>45</v>
      </c>
      <c r="O190" s="69"/>
      <c r="P190" s="180">
        <f>O190*H190</f>
        <v>0</v>
      </c>
      <c r="Q190" s="180">
        <v>0.00012</v>
      </c>
      <c r="R190" s="180">
        <f>Q190*H190</f>
        <v>6.0000000000000002E-05</v>
      </c>
      <c r="S190" s="180">
        <v>0</v>
      </c>
      <c r="T190" s="181">
        <f>S190*H190</f>
        <v>0</v>
      </c>
      <c r="AR190" s="182" t="s">
        <v>151</v>
      </c>
      <c r="AT190" s="182" t="s">
        <v>123</v>
      </c>
      <c r="AU190" s="182" t="s">
        <v>84</v>
      </c>
      <c r="AY190" s="17" t="s">
        <v>122</v>
      </c>
      <c r="BE190" s="183">
        <f>IF(N190="základní",J190,0)</f>
        <v>0</v>
      </c>
      <c r="BF190" s="183">
        <f>IF(N190="snížená",J190,0)</f>
        <v>0</v>
      </c>
      <c r="BG190" s="183">
        <f>IF(N190="zákl. přenesená",J190,0)</f>
        <v>0</v>
      </c>
      <c r="BH190" s="183">
        <f>IF(N190="sníž. přenesená",J190,0)</f>
        <v>0</v>
      </c>
      <c r="BI190" s="183">
        <f>IF(N190="nulová",J190,0)</f>
        <v>0</v>
      </c>
      <c r="BJ190" s="17" t="s">
        <v>81</v>
      </c>
      <c r="BK190" s="183">
        <f>ROUND(I190*H190,2)</f>
        <v>0</v>
      </c>
      <c r="BL190" s="17" t="s">
        <v>151</v>
      </c>
      <c r="BM190" s="182" t="s">
        <v>385</v>
      </c>
    </row>
    <row r="191" s="1" customFormat="1" ht="24" customHeight="1">
      <c r="B191" s="170"/>
      <c r="C191" s="171" t="s">
        <v>386</v>
      </c>
      <c r="D191" s="171" t="s">
        <v>123</v>
      </c>
      <c r="E191" s="172" t="s">
        <v>387</v>
      </c>
      <c r="F191" s="173" t="s">
        <v>388</v>
      </c>
      <c r="G191" s="174" t="s">
        <v>160</v>
      </c>
      <c r="H191" s="175">
        <v>0.5</v>
      </c>
      <c r="I191" s="176"/>
      <c r="J191" s="177">
        <f>ROUND(I191*H191,2)</f>
        <v>0</v>
      </c>
      <c r="K191" s="173" t="s">
        <v>161</v>
      </c>
      <c r="L191" s="36"/>
      <c r="M191" s="178" t="s">
        <v>3</v>
      </c>
      <c r="N191" s="179" t="s">
        <v>45</v>
      </c>
      <c r="O191" s="69"/>
      <c r="P191" s="180">
        <f>O191*H191</f>
        <v>0</v>
      </c>
      <c r="Q191" s="180">
        <v>0.00012</v>
      </c>
      <c r="R191" s="180">
        <f>Q191*H191</f>
        <v>6.0000000000000002E-05</v>
      </c>
      <c r="S191" s="180">
        <v>0</v>
      </c>
      <c r="T191" s="181">
        <f>S191*H191</f>
        <v>0</v>
      </c>
      <c r="AR191" s="182" t="s">
        <v>151</v>
      </c>
      <c r="AT191" s="182" t="s">
        <v>123</v>
      </c>
      <c r="AU191" s="182" t="s">
        <v>84</v>
      </c>
      <c r="AY191" s="17" t="s">
        <v>122</v>
      </c>
      <c r="BE191" s="183">
        <f>IF(N191="základní",J191,0)</f>
        <v>0</v>
      </c>
      <c r="BF191" s="183">
        <f>IF(N191="snížená",J191,0)</f>
        <v>0</v>
      </c>
      <c r="BG191" s="183">
        <f>IF(N191="zákl. přenesená",J191,0)</f>
        <v>0</v>
      </c>
      <c r="BH191" s="183">
        <f>IF(N191="sníž. přenesená",J191,0)</f>
        <v>0</v>
      </c>
      <c r="BI191" s="183">
        <f>IF(N191="nulová",J191,0)</f>
        <v>0</v>
      </c>
      <c r="BJ191" s="17" t="s">
        <v>81</v>
      </c>
      <c r="BK191" s="183">
        <f>ROUND(I191*H191,2)</f>
        <v>0</v>
      </c>
      <c r="BL191" s="17" t="s">
        <v>151</v>
      </c>
      <c r="BM191" s="182" t="s">
        <v>389</v>
      </c>
    </row>
    <row r="192" s="1" customFormat="1" ht="36" customHeight="1">
      <c r="B192" s="170"/>
      <c r="C192" s="171" t="s">
        <v>390</v>
      </c>
      <c r="D192" s="171" t="s">
        <v>123</v>
      </c>
      <c r="E192" s="172" t="s">
        <v>391</v>
      </c>
      <c r="F192" s="173" t="s">
        <v>392</v>
      </c>
      <c r="G192" s="174" t="s">
        <v>155</v>
      </c>
      <c r="H192" s="175">
        <v>80</v>
      </c>
      <c r="I192" s="176"/>
      <c r="J192" s="177">
        <f>ROUND(I192*H192,2)</f>
        <v>0</v>
      </c>
      <c r="K192" s="173" t="s">
        <v>161</v>
      </c>
      <c r="L192" s="36"/>
      <c r="M192" s="178" t="s">
        <v>3</v>
      </c>
      <c r="N192" s="179" t="s">
        <v>45</v>
      </c>
      <c r="O192" s="69"/>
      <c r="P192" s="180">
        <f>O192*H192</f>
        <v>0</v>
      </c>
      <c r="Q192" s="180">
        <v>2.0000000000000002E-05</v>
      </c>
      <c r="R192" s="180">
        <f>Q192*H192</f>
        <v>0.0016000000000000001</v>
      </c>
      <c r="S192" s="180">
        <v>0</v>
      </c>
      <c r="T192" s="181">
        <f>S192*H192</f>
        <v>0</v>
      </c>
      <c r="AR192" s="182" t="s">
        <v>151</v>
      </c>
      <c r="AT192" s="182" t="s">
        <v>123</v>
      </c>
      <c r="AU192" s="182" t="s">
        <v>84</v>
      </c>
      <c r="AY192" s="17" t="s">
        <v>122</v>
      </c>
      <c r="BE192" s="183">
        <f>IF(N192="základní",J192,0)</f>
        <v>0</v>
      </c>
      <c r="BF192" s="183">
        <f>IF(N192="snížená",J192,0)</f>
        <v>0</v>
      </c>
      <c r="BG192" s="183">
        <f>IF(N192="zákl. přenesená",J192,0)</f>
        <v>0</v>
      </c>
      <c r="BH192" s="183">
        <f>IF(N192="sníž. přenesená",J192,0)</f>
        <v>0</v>
      </c>
      <c r="BI192" s="183">
        <f>IF(N192="nulová",J192,0)</f>
        <v>0</v>
      </c>
      <c r="BJ192" s="17" t="s">
        <v>81</v>
      </c>
      <c r="BK192" s="183">
        <f>ROUND(I192*H192,2)</f>
        <v>0</v>
      </c>
      <c r="BL192" s="17" t="s">
        <v>151</v>
      </c>
      <c r="BM192" s="182" t="s">
        <v>393</v>
      </c>
    </row>
    <row r="193" s="1" customFormat="1" ht="24" customHeight="1">
      <c r="B193" s="170"/>
      <c r="C193" s="171" t="s">
        <v>394</v>
      </c>
      <c r="D193" s="171" t="s">
        <v>123</v>
      </c>
      <c r="E193" s="172" t="s">
        <v>395</v>
      </c>
      <c r="F193" s="173" t="s">
        <v>396</v>
      </c>
      <c r="G193" s="174" t="s">
        <v>155</v>
      </c>
      <c r="H193" s="175">
        <v>80</v>
      </c>
      <c r="I193" s="176"/>
      <c r="J193" s="177">
        <f>ROUND(I193*H193,2)</f>
        <v>0</v>
      </c>
      <c r="K193" s="173" t="s">
        <v>161</v>
      </c>
      <c r="L193" s="36"/>
      <c r="M193" s="178" t="s">
        <v>3</v>
      </c>
      <c r="N193" s="179" t="s">
        <v>45</v>
      </c>
      <c r="O193" s="69"/>
      <c r="P193" s="180">
        <f>O193*H193</f>
        <v>0</v>
      </c>
      <c r="Q193" s="180">
        <v>2.0000000000000002E-05</v>
      </c>
      <c r="R193" s="180">
        <f>Q193*H193</f>
        <v>0.0016000000000000001</v>
      </c>
      <c r="S193" s="180">
        <v>0</v>
      </c>
      <c r="T193" s="181">
        <f>S193*H193</f>
        <v>0</v>
      </c>
      <c r="AR193" s="182" t="s">
        <v>151</v>
      </c>
      <c r="AT193" s="182" t="s">
        <v>123</v>
      </c>
      <c r="AU193" s="182" t="s">
        <v>84</v>
      </c>
      <c r="AY193" s="17" t="s">
        <v>122</v>
      </c>
      <c r="BE193" s="183">
        <f>IF(N193="základní",J193,0)</f>
        <v>0</v>
      </c>
      <c r="BF193" s="183">
        <f>IF(N193="snížená",J193,0)</f>
        <v>0</v>
      </c>
      <c r="BG193" s="183">
        <f>IF(N193="zákl. přenesená",J193,0)</f>
        <v>0</v>
      </c>
      <c r="BH193" s="183">
        <f>IF(N193="sníž. přenesená",J193,0)</f>
        <v>0</v>
      </c>
      <c r="BI193" s="183">
        <f>IF(N193="nulová",J193,0)</f>
        <v>0</v>
      </c>
      <c r="BJ193" s="17" t="s">
        <v>81</v>
      </c>
      <c r="BK193" s="183">
        <f>ROUND(I193*H193,2)</f>
        <v>0</v>
      </c>
      <c r="BL193" s="17" t="s">
        <v>151</v>
      </c>
      <c r="BM193" s="182" t="s">
        <v>397</v>
      </c>
    </row>
    <row r="194" s="1" customFormat="1" ht="36" customHeight="1">
      <c r="B194" s="170"/>
      <c r="C194" s="171" t="s">
        <v>398</v>
      </c>
      <c r="D194" s="171" t="s">
        <v>123</v>
      </c>
      <c r="E194" s="172" t="s">
        <v>399</v>
      </c>
      <c r="F194" s="173" t="s">
        <v>400</v>
      </c>
      <c r="G194" s="174" t="s">
        <v>155</v>
      </c>
      <c r="H194" s="175">
        <v>80</v>
      </c>
      <c r="I194" s="176"/>
      <c r="J194" s="177">
        <f>ROUND(I194*H194,2)</f>
        <v>0</v>
      </c>
      <c r="K194" s="173" t="s">
        <v>161</v>
      </c>
      <c r="L194" s="36"/>
      <c r="M194" s="178" t="s">
        <v>3</v>
      </c>
      <c r="N194" s="179" t="s">
        <v>45</v>
      </c>
      <c r="O194" s="69"/>
      <c r="P194" s="180">
        <f>O194*H194</f>
        <v>0</v>
      </c>
      <c r="Q194" s="180">
        <v>2.0000000000000002E-05</v>
      </c>
      <c r="R194" s="180">
        <f>Q194*H194</f>
        <v>0.0016000000000000001</v>
      </c>
      <c r="S194" s="180">
        <v>0</v>
      </c>
      <c r="T194" s="181">
        <f>S194*H194</f>
        <v>0</v>
      </c>
      <c r="AR194" s="182" t="s">
        <v>151</v>
      </c>
      <c r="AT194" s="182" t="s">
        <v>123</v>
      </c>
      <c r="AU194" s="182" t="s">
        <v>84</v>
      </c>
      <c r="AY194" s="17" t="s">
        <v>122</v>
      </c>
      <c r="BE194" s="183">
        <f>IF(N194="základní",J194,0)</f>
        <v>0</v>
      </c>
      <c r="BF194" s="183">
        <f>IF(N194="snížená",J194,0)</f>
        <v>0</v>
      </c>
      <c r="BG194" s="183">
        <f>IF(N194="zákl. přenesená",J194,0)</f>
        <v>0</v>
      </c>
      <c r="BH194" s="183">
        <f>IF(N194="sníž. přenesená",J194,0)</f>
        <v>0</v>
      </c>
      <c r="BI194" s="183">
        <f>IF(N194="nulová",J194,0)</f>
        <v>0</v>
      </c>
      <c r="BJ194" s="17" t="s">
        <v>81</v>
      </c>
      <c r="BK194" s="183">
        <f>ROUND(I194*H194,2)</f>
        <v>0</v>
      </c>
      <c r="BL194" s="17" t="s">
        <v>151</v>
      </c>
      <c r="BM194" s="182" t="s">
        <v>401</v>
      </c>
    </row>
    <row r="195" s="1" customFormat="1" ht="24" customHeight="1">
      <c r="B195" s="170"/>
      <c r="C195" s="171" t="s">
        <v>402</v>
      </c>
      <c r="D195" s="171" t="s">
        <v>123</v>
      </c>
      <c r="E195" s="172" t="s">
        <v>403</v>
      </c>
      <c r="F195" s="173" t="s">
        <v>404</v>
      </c>
      <c r="G195" s="174" t="s">
        <v>155</v>
      </c>
      <c r="H195" s="175">
        <v>80</v>
      </c>
      <c r="I195" s="176"/>
      <c r="J195" s="177">
        <f>ROUND(I195*H195,2)</f>
        <v>0</v>
      </c>
      <c r="K195" s="173" t="s">
        <v>161</v>
      </c>
      <c r="L195" s="36"/>
      <c r="M195" s="214" t="s">
        <v>3</v>
      </c>
      <c r="N195" s="215" t="s">
        <v>45</v>
      </c>
      <c r="O195" s="216"/>
      <c r="P195" s="217">
        <f>O195*H195</f>
        <v>0</v>
      </c>
      <c r="Q195" s="217">
        <v>2.0000000000000002E-05</v>
      </c>
      <c r="R195" s="217">
        <f>Q195*H195</f>
        <v>0.0016000000000000001</v>
      </c>
      <c r="S195" s="217">
        <v>0</v>
      </c>
      <c r="T195" s="218">
        <f>S195*H195</f>
        <v>0</v>
      </c>
      <c r="AR195" s="182" t="s">
        <v>151</v>
      </c>
      <c r="AT195" s="182" t="s">
        <v>123</v>
      </c>
      <c r="AU195" s="182" t="s">
        <v>84</v>
      </c>
      <c r="AY195" s="17" t="s">
        <v>122</v>
      </c>
      <c r="BE195" s="183">
        <f>IF(N195="základní",J195,0)</f>
        <v>0</v>
      </c>
      <c r="BF195" s="183">
        <f>IF(N195="snížená",J195,0)</f>
        <v>0</v>
      </c>
      <c r="BG195" s="183">
        <f>IF(N195="zákl. přenesená",J195,0)</f>
        <v>0</v>
      </c>
      <c r="BH195" s="183">
        <f>IF(N195="sníž. přenesená",J195,0)</f>
        <v>0</v>
      </c>
      <c r="BI195" s="183">
        <f>IF(N195="nulová",J195,0)</f>
        <v>0</v>
      </c>
      <c r="BJ195" s="17" t="s">
        <v>81</v>
      </c>
      <c r="BK195" s="183">
        <f>ROUND(I195*H195,2)</f>
        <v>0</v>
      </c>
      <c r="BL195" s="17" t="s">
        <v>151</v>
      </c>
      <c r="BM195" s="182" t="s">
        <v>405</v>
      </c>
    </row>
    <row r="196" s="1" customFormat="1" ht="6.96" customHeight="1">
      <c r="B196" s="52"/>
      <c r="C196" s="53"/>
      <c r="D196" s="53"/>
      <c r="E196" s="53"/>
      <c r="F196" s="53"/>
      <c r="G196" s="53"/>
      <c r="H196" s="53"/>
      <c r="I196" s="134"/>
      <c r="J196" s="53"/>
      <c r="K196" s="53"/>
      <c r="L196" s="36"/>
    </row>
  </sheetData>
  <autoFilter ref="C91:K195"/>
  <mergeCells count="12">
    <mergeCell ref="E7:H7"/>
    <mergeCell ref="E9:H9"/>
    <mergeCell ref="E11:H11"/>
    <mergeCell ref="E20:H20"/>
    <mergeCell ref="E29:H29"/>
    <mergeCell ref="E50:H50"/>
    <mergeCell ref="E52:H52"/>
    <mergeCell ref="E54:H54"/>
    <mergeCell ref="E80:H8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19" customWidth="1"/>
    <col min="2" max="2" width="1.664063" style="219" customWidth="1"/>
    <col min="3" max="4" width="5" style="219" customWidth="1"/>
    <col min="5" max="5" width="11.67" style="219" customWidth="1"/>
    <col min="6" max="6" width="9.17" style="219" customWidth="1"/>
    <col min="7" max="7" width="5" style="219" customWidth="1"/>
    <col min="8" max="8" width="77.83" style="219" customWidth="1"/>
    <col min="9" max="10" width="20" style="219" customWidth="1"/>
    <col min="11" max="11" width="1.664063" style="219" customWidth="1"/>
  </cols>
  <sheetData>
    <row r="1" ht="37.5" customHeight="1"/>
    <row r="2" ht="7.5" customHeight="1">
      <c r="B2" s="220"/>
      <c r="C2" s="221"/>
      <c r="D2" s="221"/>
      <c r="E2" s="221"/>
      <c r="F2" s="221"/>
      <c r="G2" s="221"/>
      <c r="H2" s="221"/>
      <c r="I2" s="221"/>
      <c r="J2" s="221"/>
      <c r="K2" s="222"/>
    </row>
    <row r="3" s="14" customFormat="1" ht="45" customHeight="1">
      <c r="B3" s="223"/>
      <c r="C3" s="224" t="s">
        <v>406</v>
      </c>
      <c r="D3" s="224"/>
      <c r="E3" s="224"/>
      <c r="F3" s="224"/>
      <c r="G3" s="224"/>
      <c r="H3" s="224"/>
      <c r="I3" s="224"/>
      <c r="J3" s="224"/>
      <c r="K3" s="225"/>
    </row>
    <row r="4" ht="25.5" customHeight="1">
      <c r="B4" s="226"/>
      <c r="C4" s="227" t="s">
        <v>407</v>
      </c>
      <c r="D4" s="227"/>
      <c r="E4" s="227"/>
      <c r="F4" s="227"/>
      <c r="G4" s="227"/>
      <c r="H4" s="227"/>
      <c r="I4" s="227"/>
      <c r="J4" s="227"/>
      <c r="K4" s="228"/>
    </row>
    <row r="5" ht="5.25" customHeight="1">
      <c r="B5" s="226"/>
      <c r="C5" s="229"/>
      <c r="D5" s="229"/>
      <c r="E5" s="229"/>
      <c r="F5" s="229"/>
      <c r="G5" s="229"/>
      <c r="H5" s="229"/>
      <c r="I5" s="229"/>
      <c r="J5" s="229"/>
      <c r="K5" s="228"/>
    </row>
    <row r="6" ht="15" customHeight="1">
      <c r="B6" s="226"/>
      <c r="C6" s="230" t="s">
        <v>408</v>
      </c>
      <c r="D6" s="230"/>
      <c r="E6" s="230"/>
      <c r="F6" s="230"/>
      <c r="G6" s="230"/>
      <c r="H6" s="230"/>
      <c r="I6" s="230"/>
      <c r="J6" s="230"/>
      <c r="K6" s="228"/>
    </row>
    <row r="7" ht="15" customHeight="1">
      <c r="B7" s="231"/>
      <c r="C7" s="230" t="s">
        <v>409</v>
      </c>
      <c r="D7" s="230"/>
      <c r="E7" s="230"/>
      <c r="F7" s="230"/>
      <c r="G7" s="230"/>
      <c r="H7" s="230"/>
      <c r="I7" s="230"/>
      <c r="J7" s="230"/>
      <c r="K7" s="228"/>
    </row>
    <row r="8" ht="12.75" customHeight="1">
      <c r="B8" s="231"/>
      <c r="C8" s="230"/>
      <c r="D8" s="230"/>
      <c r="E8" s="230"/>
      <c r="F8" s="230"/>
      <c r="G8" s="230"/>
      <c r="H8" s="230"/>
      <c r="I8" s="230"/>
      <c r="J8" s="230"/>
      <c r="K8" s="228"/>
    </row>
    <row r="9" ht="15" customHeight="1">
      <c r="B9" s="231"/>
      <c r="C9" s="230" t="s">
        <v>410</v>
      </c>
      <c r="D9" s="230"/>
      <c r="E9" s="230"/>
      <c r="F9" s="230"/>
      <c r="G9" s="230"/>
      <c r="H9" s="230"/>
      <c r="I9" s="230"/>
      <c r="J9" s="230"/>
      <c r="K9" s="228"/>
    </row>
    <row r="10" ht="15" customHeight="1">
      <c r="B10" s="231"/>
      <c r="C10" s="230"/>
      <c r="D10" s="230" t="s">
        <v>411</v>
      </c>
      <c r="E10" s="230"/>
      <c r="F10" s="230"/>
      <c r="G10" s="230"/>
      <c r="H10" s="230"/>
      <c r="I10" s="230"/>
      <c r="J10" s="230"/>
      <c r="K10" s="228"/>
    </row>
    <row r="11" ht="15" customHeight="1">
      <c r="B11" s="231"/>
      <c r="C11" s="232"/>
      <c r="D11" s="230" t="s">
        <v>412</v>
      </c>
      <c r="E11" s="230"/>
      <c r="F11" s="230"/>
      <c r="G11" s="230"/>
      <c r="H11" s="230"/>
      <c r="I11" s="230"/>
      <c r="J11" s="230"/>
      <c r="K11" s="228"/>
    </row>
    <row r="12" ht="15" customHeight="1">
      <c r="B12" s="231"/>
      <c r="C12" s="232"/>
      <c r="D12" s="230"/>
      <c r="E12" s="230"/>
      <c r="F12" s="230"/>
      <c r="G12" s="230"/>
      <c r="H12" s="230"/>
      <c r="I12" s="230"/>
      <c r="J12" s="230"/>
      <c r="K12" s="228"/>
    </row>
    <row r="13" ht="15" customHeight="1">
      <c r="B13" s="231"/>
      <c r="C13" s="232"/>
      <c r="D13" s="233" t="s">
        <v>413</v>
      </c>
      <c r="E13" s="230"/>
      <c r="F13" s="230"/>
      <c r="G13" s="230"/>
      <c r="H13" s="230"/>
      <c r="I13" s="230"/>
      <c r="J13" s="230"/>
      <c r="K13" s="228"/>
    </row>
    <row r="14" ht="12.75" customHeight="1">
      <c r="B14" s="231"/>
      <c r="C14" s="232"/>
      <c r="D14" s="232"/>
      <c r="E14" s="232"/>
      <c r="F14" s="232"/>
      <c r="G14" s="232"/>
      <c r="H14" s="232"/>
      <c r="I14" s="232"/>
      <c r="J14" s="232"/>
      <c r="K14" s="228"/>
    </row>
    <row r="15" ht="15" customHeight="1">
      <c r="B15" s="231"/>
      <c r="C15" s="232"/>
      <c r="D15" s="230" t="s">
        <v>414</v>
      </c>
      <c r="E15" s="230"/>
      <c r="F15" s="230"/>
      <c r="G15" s="230"/>
      <c r="H15" s="230"/>
      <c r="I15" s="230"/>
      <c r="J15" s="230"/>
      <c r="K15" s="228"/>
    </row>
    <row r="16" ht="15" customHeight="1">
      <c r="B16" s="231"/>
      <c r="C16" s="232"/>
      <c r="D16" s="230" t="s">
        <v>415</v>
      </c>
      <c r="E16" s="230"/>
      <c r="F16" s="230"/>
      <c r="G16" s="230"/>
      <c r="H16" s="230"/>
      <c r="I16" s="230"/>
      <c r="J16" s="230"/>
      <c r="K16" s="228"/>
    </row>
    <row r="17" ht="15" customHeight="1">
      <c r="B17" s="231"/>
      <c r="C17" s="232"/>
      <c r="D17" s="230" t="s">
        <v>416</v>
      </c>
      <c r="E17" s="230"/>
      <c r="F17" s="230"/>
      <c r="G17" s="230"/>
      <c r="H17" s="230"/>
      <c r="I17" s="230"/>
      <c r="J17" s="230"/>
      <c r="K17" s="228"/>
    </row>
    <row r="18" ht="15" customHeight="1">
      <c r="B18" s="231"/>
      <c r="C18" s="232"/>
      <c r="D18" s="232"/>
      <c r="E18" s="234" t="s">
        <v>80</v>
      </c>
      <c r="F18" s="230" t="s">
        <v>417</v>
      </c>
      <c r="G18" s="230"/>
      <c r="H18" s="230"/>
      <c r="I18" s="230"/>
      <c r="J18" s="230"/>
      <c r="K18" s="228"/>
    </row>
    <row r="19" ht="15" customHeight="1">
      <c r="B19" s="231"/>
      <c r="C19" s="232"/>
      <c r="D19" s="232"/>
      <c r="E19" s="234" t="s">
        <v>418</v>
      </c>
      <c r="F19" s="230" t="s">
        <v>419</v>
      </c>
      <c r="G19" s="230"/>
      <c r="H19" s="230"/>
      <c r="I19" s="230"/>
      <c r="J19" s="230"/>
      <c r="K19" s="228"/>
    </row>
    <row r="20" ht="15" customHeight="1">
      <c r="B20" s="231"/>
      <c r="C20" s="232"/>
      <c r="D20" s="232"/>
      <c r="E20" s="234" t="s">
        <v>420</v>
      </c>
      <c r="F20" s="230" t="s">
        <v>421</v>
      </c>
      <c r="G20" s="230"/>
      <c r="H20" s="230"/>
      <c r="I20" s="230"/>
      <c r="J20" s="230"/>
      <c r="K20" s="228"/>
    </row>
    <row r="21" ht="15" customHeight="1">
      <c r="B21" s="231"/>
      <c r="C21" s="232"/>
      <c r="D21" s="232"/>
      <c r="E21" s="234" t="s">
        <v>422</v>
      </c>
      <c r="F21" s="230" t="s">
        <v>423</v>
      </c>
      <c r="G21" s="230"/>
      <c r="H21" s="230"/>
      <c r="I21" s="230"/>
      <c r="J21" s="230"/>
      <c r="K21" s="228"/>
    </row>
    <row r="22" ht="15" customHeight="1">
      <c r="B22" s="231"/>
      <c r="C22" s="232"/>
      <c r="D22" s="232"/>
      <c r="E22" s="234" t="s">
        <v>120</v>
      </c>
      <c r="F22" s="230" t="s">
        <v>121</v>
      </c>
      <c r="G22" s="230"/>
      <c r="H22" s="230"/>
      <c r="I22" s="230"/>
      <c r="J22" s="230"/>
      <c r="K22" s="228"/>
    </row>
    <row r="23" ht="15" customHeight="1">
      <c r="B23" s="231"/>
      <c r="C23" s="232"/>
      <c r="D23" s="232"/>
      <c r="E23" s="234" t="s">
        <v>88</v>
      </c>
      <c r="F23" s="230" t="s">
        <v>424</v>
      </c>
      <c r="G23" s="230"/>
      <c r="H23" s="230"/>
      <c r="I23" s="230"/>
      <c r="J23" s="230"/>
      <c r="K23" s="228"/>
    </row>
    <row r="24" ht="12.75" customHeight="1">
      <c r="B24" s="231"/>
      <c r="C24" s="232"/>
      <c r="D24" s="232"/>
      <c r="E24" s="232"/>
      <c r="F24" s="232"/>
      <c r="G24" s="232"/>
      <c r="H24" s="232"/>
      <c r="I24" s="232"/>
      <c r="J24" s="232"/>
      <c r="K24" s="228"/>
    </row>
    <row r="25" ht="15" customHeight="1">
      <c r="B25" s="231"/>
      <c r="C25" s="230" t="s">
        <v>425</v>
      </c>
      <c r="D25" s="230"/>
      <c r="E25" s="230"/>
      <c r="F25" s="230"/>
      <c r="G25" s="230"/>
      <c r="H25" s="230"/>
      <c r="I25" s="230"/>
      <c r="J25" s="230"/>
      <c r="K25" s="228"/>
    </row>
    <row r="26" ht="15" customHeight="1">
      <c r="B26" s="231"/>
      <c r="C26" s="230" t="s">
        <v>426</v>
      </c>
      <c r="D26" s="230"/>
      <c r="E26" s="230"/>
      <c r="F26" s="230"/>
      <c r="G26" s="230"/>
      <c r="H26" s="230"/>
      <c r="I26" s="230"/>
      <c r="J26" s="230"/>
      <c r="K26" s="228"/>
    </row>
    <row r="27" ht="15" customHeight="1">
      <c r="B27" s="231"/>
      <c r="C27" s="230"/>
      <c r="D27" s="230" t="s">
        <v>427</v>
      </c>
      <c r="E27" s="230"/>
      <c r="F27" s="230"/>
      <c r="G27" s="230"/>
      <c r="H27" s="230"/>
      <c r="I27" s="230"/>
      <c r="J27" s="230"/>
      <c r="K27" s="228"/>
    </row>
    <row r="28" ht="15" customHeight="1">
      <c r="B28" s="231"/>
      <c r="C28" s="232"/>
      <c r="D28" s="230" t="s">
        <v>428</v>
      </c>
      <c r="E28" s="230"/>
      <c r="F28" s="230"/>
      <c r="G28" s="230"/>
      <c r="H28" s="230"/>
      <c r="I28" s="230"/>
      <c r="J28" s="230"/>
      <c r="K28" s="228"/>
    </row>
    <row r="29" ht="12.75" customHeight="1">
      <c r="B29" s="231"/>
      <c r="C29" s="232"/>
      <c r="D29" s="232"/>
      <c r="E29" s="232"/>
      <c r="F29" s="232"/>
      <c r="G29" s="232"/>
      <c r="H29" s="232"/>
      <c r="I29" s="232"/>
      <c r="J29" s="232"/>
      <c r="K29" s="228"/>
    </row>
    <row r="30" ht="15" customHeight="1">
      <c r="B30" s="231"/>
      <c r="C30" s="232"/>
      <c r="D30" s="230" t="s">
        <v>429</v>
      </c>
      <c r="E30" s="230"/>
      <c r="F30" s="230"/>
      <c r="G30" s="230"/>
      <c r="H30" s="230"/>
      <c r="I30" s="230"/>
      <c r="J30" s="230"/>
      <c r="K30" s="228"/>
    </row>
    <row r="31" ht="15" customHeight="1">
      <c r="B31" s="231"/>
      <c r="C31" s="232"/>
      <c r="D31" s="230" t="s">
        <v>430</v>
      </c>
      <c r="E31" s="230"/>
      <c r="F31" s="230"/>
      <c r="G31" s="230"/>
      <c r="H31" s="230"/>
      <c r="I31" s="230"/>
      <c r="J31" s="230"/>
      <c r="K31" s="228"/>
    </row>
    <row r="32" ht="12.75" customHeight="1">
      <c r="B32" s="231"/>
      <c r="C32" s="232"/>
      <c r="D32" s="232"/>
      <c r="E32" s="232"/>
      <c r="F32" s="232"/>
      <c r="G32" s="232"/>
      <c r="H32" s="232"/>
      <c r="I32" s="232"/>
      <c r="J32" s="232"/>
      <c r="K32" s="228"/>
    </row>
    <row r="33" ht="15" customHeight="1">
      <c r="B33" s="231"/>
      <c r="C33" s="232"/>
      <c r="D33" s="230" t="s">
        <v>431</v>
      </c>
      <c r="E33" s="230"/>
      <c r="F33" s="230"/>
      <c r="G33" s="230"/>
      <c r="H33" s="230"/>
      <c r="I33" s="230"/>
      <c r="J33" s="230"/>
      <c r="K33" s="228"/>
    </row>
    <row r="34" ht="15" customHeight="1">
      <c r="B34" s="231"/>
      <c r="C34" s="232"/>
      <c r="D34" s="230" t="s">
        <v>432</v>
      </c>
      <c r="E34" s="230"/>
      <c r="F34" s="230"/>
      <c r="G34" s="230"/>
      <c r="H34" s="230"/>
      <c r="I34" s="230"/>
      <c r="J34" s="230"/>
      <c r="K34" s="228"/>
    </row>
    <row r="35" ht="15" customHeight="1">
      <c r="B35" s="231"/>
      <c r="C35" s="232"/>
      <c r="D35" s="230" t="s">
        <v>433</v>
      </c>
      <c r="E35" s="230"/>
      <c r="F35" s="230"/>
      <c r="G35" s="230"/>
      <c r="H35" s="230"/>
      <c r="I35" s="230"/>
      <c r="J35" s="230"/>
      <c r="K35" s="228"/>
    </row>
    <row r="36" ht="15" customHeight="1">
      <c r="B36" s="231"/>
      <c r="C36" s="232"/>
      <c r="D36" s="230"/>
      <c r="E36" s="233" t="s">
        <v>108</v>
      </c>
      <c r="F36" s="230"/>
      <c r="G36" s="230" t="s">
        <v>434</v>
      </c>
      <c r="H36" s="230"/>
      <c r="I36" s="230"/>
      <c r="J36" s="230"/>
      <c r="K36" s="228"/>
    </row>
    <row r="37" ht="30.75" customHeight="1">
      <c r="B37" s="231"/>
      <c r="C37" s="232"/>
      <c r="D37" s="230"/>
      <c r="E37" s="233" t="s">
        <v>435</v>
      </c>
      <c r="F37" s="230"/>
      <c r="G37" s="230" t="s">
        <v>436</v>
      </c>
      <c r="H37" s="230"/>
      <c r="I37" s="230"/>
      <c r="J37" s="230"/>
      <c r="K37" s="228"/>
    </row>
    <row r="38" ht="15" customHeight="1">
      <c r="B38" s="231"/>
      <c r="C38" s="232"/>
      <c r="D38" s="230"/>
      <c r="E38" s="233" t="s">
        <v>55</v>
      </c>
      <c r="F38" s="230"/>
      <c r="G38" s="230" t="s">
        <v>437</v>
      </c>
      <c r="H38" s="230"/>
      <c r="I38" s="230"/>
      <c r="J38" s="230"/>
      <c r="K38" s="228"/>
    </row>
    <row r="39" ht="15" customHeight="1">
      <c r="B39" s="231"/>
      <c r="C39" s="232"/>
      <c r="D39" s="230"/>
      <c r="E39" s="233" t="s">
        <v>56</v>
      </c>
      <c r="F39" s="230"/>
      <c r="G39" s="230" t="s">
        <v>438</v>
      </c>
      <c r="H39" s="230"/>
      <c r="I39" s="230"/>
      <c r="J39" s="230"/>
      <c r="K39" s="228"/>
    </row>
    <row r="40" ht="15" customHeight="1">
      <c r="B40" s="231"/>
      <c r="C40" s="232"/>
      <c r="D40" s="230"/>
      <c r="E40" s="233" t="s">
        <v>109</v>
      </c>
      <c r="F40" s="230"/>
      <c r="G40" s="230" t="s">
        <v>439</v>
      </c>
      <c r="H40" s="230"/>
      <c r="I40" s="230"/>
      <c r="J40" s="230"/>
      <c r="K40" s="228"/>
    </row>
    <row r="41" ht="15" customHeight="1">
      <c r="B41" s="231"/>
      <c r="C41" s="232"/>
      <c r="D41" s="230"/>
      <c r="E41" s="233" t="s">
        <v>110</v>
      </c>
      <c r="F41" s="230"/>
      <c r="G41" s="230" t="s">
        <v>440</v>
      </c>
      <c r="H41" s="230"/>
      <c r="I41" s="230"/>
      <c r="J41" s="230"/>
      <c r="K41" s="228"/>
    </row>
    <row r="42" ht="15" customHeight="1">
      <c r="B42" s="231"/>
      <c r="C42" s="232"/>
      <c r="D42" s="230"/>
      <c r="E42" s="233" t="s">
        <v>441</v>
      </c>
      <c r="F42" s="230"/>
      <c r="G42" s="230" t="s">
        <v>442</v>
      </c>
      <c r="H42" s="230"/>
      <c r="I42" s="230"/>
      <c r="J42" s="230"/>
      <c r="K42" s="228"/>
    </row>
    <row r="43" ht="15" customHeight="1">
      <c r="B43" s="231"/>
      <c r="C43" s="232"/>
      <c r="D43" s="230"/>
      <c r="E43" s="233"/>
      <c r="F43" s="230"/>
      <c r="G43" s="230" t="s">
        <v>443</v>
      </c>
      <c r="H43" s="230"/>
      <c r="I43" s="230"/>
      <c r="J43" s="230"/>
      <c r="K43" s="228"/>
    </row>
    <row r="44" ht="15" customHeight="1">
      <c r="B44" s="231"/>
      <c r="C44" s="232"/>
      <c r="D44" s="230"/>
      <c r="E44" s="233" t="s">
        <v>444</v>
      </c>
      <c r="F44" s="230"/>
      <c r="G44" s="230" t="s">
        <v>445</v>
      </c>
      <c r="H44" s="230"/>
      <c r="I44" s="230"/>
      <c r="J44" s="230"/>
      <c r="K44" s="228"/>
    </row>
    <row r="45" ht="15" customHeight="1">
      <c r="B45" s="231"/>
      <c r="C45" s="232"/>
      <c r="D45" s="230"/>
      <c r="E45" s="233" t="s">
        <v>112</v>
      </c>
      <c r="F45" s="230"/>
      <c r="G45" s="230" t="s">
        <v>446</v>
      </c>
      <c r="H45" s="230"/>
      <c r="I45" s="230"/>
      <c r="J45" s="230"/>
      <c r="K45" s="228"/>
    </row>
    <row r="46" ht="12.75" customHeight="1">
      <c r="B46" s="231"/>
      <c r="C46" s="232"/>
      <c r="D46" s="230"/>
      <c r="E46" s="230"/>
      <c r="F46" s="230"/>
      <c r="G46" s="230"/>
      <c r="H46" s="230"/>
      <c r="I46" s="230"/>
      <c r="J46" s="230"/>
      <c r="K46" s="228"/>
    </row>
    <row r="47" ht="15" customHeight="1">
      <c r="B47" s="231"/>
      <c r="C47" s="232"/>
      <c r="D47" s="230" t="s">
        <v>447</v>
      </c>
      <c r="E47" s="230"/>
      <c r="F47" s="230"/>
      <c r="G47" s="230"/>
      <c r="H47" s="230"/>
      <c r="I47" s="230"/>
      <c r="J47" s="230"/>
      <c r="K47" s="228"/>
    </row>
    <row r="48" ht="15" customHeight="1">
      <c r="B48" s="231"/>
      <c r="C48" s="232"/>
      <c r="D48" s="232"/>
      <c r="E48" s="230" t="s">
        <v>448</v>
      </c>
      <c r="F48" s="230"/>
      <c r="G48" s="230"/>
      <c r="H48" s="230"/>
      <c r="I48" s="230"/>
      <c r="J48" s="230"/>
      <c r="K48" s="228"/>
    </row>
    <row r="49" ht="15" customHeight="1">
      <c r="B49" s="231"/>
      <c r="C49" s="232"/>
      <c r="D49" s="232"/>
      <c r="E49" s="230" t="s">
        <v>449</v>
      </c>
      <c r="F49" s="230"/>
      <c r="G49" s="230"/>
      <c r="H49" s="230"/>
      <c r="I49" s="230"/>
      <c r="J49" s="230"/>
      <c r="K49" s="228"/>
    </row>
    <row r="50" ht="15" customHeight="1">
      <c r="B50" s="231"/>
      <c r="C50" s="232"/>
      <c r="D50" s="232"/>
      <c r="E50" s="230" t="s">
        <v>450</v>
      </c>
      <c r="F50" s="230"/>
      <c r="G50" s="230"/>
      <c r="H50" s="230"/>
      <c r="I50" s="230"/>
      <c r="J50" s="230"/>
      <c r="K50" s="228"/>
    </row>
    <row r="51" ht="15" customHeight="1">
      <c r="B51" s="231"/>
      <c r="C51" s="232"/>
      <c r="D51" s="230" t="s">
        <v>451</v>
      </c>
      <c r="E51" s="230"/>
      <c r="F51" s="230"/>
      <c r="G51" s="230"/>
      <c r="H51" s="230"/>
      <c r="I51" s="230"/>
      <c r="J51" s="230"/>
      <c r="K51" s="228"/>
    </row>
    <row r="52" ht="25.5" customHeight="1">
      <c r="B52" s="226"/>
      <c r="C52" s="227" t="s">
        <v>452</v>
      </c>
      <c r="D52" s="227"/>
      <c r="E52" s="227"/>
      <c r="F52" s="227"/>
      <c r="G52" s="227"/>
      <c r="H52" s="227"/>
      <c r="I52" s="227"/>
      <c r="J52" s="227"/>
      <c r="K52" s="228"/>
    </row>
    <row r="53" ht="5.25" customHeight="1">
      <c r="B53" s="226"/>
      <c r="C53" s="229"/>
      <c r="D53" s="229"/>
      <c r="E53" s="229"/>
      <c r="F53" s="229"/>
      <c r="G53" s="229"/>
      <c r="H53" s="229"/>
      <c r="I53" s="229"/>
      <c r="J53" s="229"/>
      <c r="K53" s="228"/>
    </row>
    <row r="54" ht="15" customHeight="1">
      <c r="B54" s="226"/>
      <c r="C54" s="230" t="s">
        <v>453</v>
      </c>
      <c r="D54" s="230"/>
      <c r="E54" s="230"/>
      <c r="F54" s="230"/>
      <c r="G54" s="230"/>
      <c r="H54" s="230"/>
      <c r="I54" s="230"/>
      <c r="J54" s="230"/>
      <c r="K54" s="228"/>
    </row>
    <row r="55" ht="15" customHeight="1">
      <c r="B55" s="226"/>
      <c r="C55" s="230" t="s">
        <v>454</v>
      </c>
      <c r="D55" s="230"/>
      <c r="E55" s="230"/>
      <c r="F55" s="230"/>
      <c r="G55" s="230"/>
      <c r="H55" s="230"/>
      <c r="I55" s="230"/>
      <c r="J55" s="230"/>
      <c r="K55" s="228"/>
    </row>
    <row r="56" ht="12.75" customHeight="1">
      <c r="B56" s="226"/>
      <c r="C56" s="230"/>
      <c r="D56" s="230"/>
      <c r="E56" s="230"/>
      <c r="F56" s="230"/>
      <c r="G56" s="230"/>
      <c r="H56" s="230"/>
      <c r="I56" s="230"/>
      <c r="J56" s="230"/>
      <c r="K56" s="228"/>
    </row>
    <row r="57" ht="15" customHeight="1">
      <c r="B57" s="226"/>
      <c r="C57" s="230" t="s">
        <v>455</v>
      </c>
      <c r="D57" s="230"/>
      <c r="E57" s="230"/>
      <c r="F57" s="230"/>
      <c r="G57" s="230"/>
      <c r="H57" s="230"/>
      <c r="I57" s="230"/>
      <c r="J57" s="230"/>
      <c r="K57" s="228"/>
    </row>
    <row r="58" ht="15" customHeight="1">
      <c r="B58" s="226"/>
      <c r="C58" s="232"/>
      <c r="D58" s="230" t="s">
        <v>456</v>
      </c>
      <c r="E58" s="230"/>
      <c r="F58" s="230"/>
      <c r="G58" s="230"/>
      <c r="H58" s="230"/>
      <c r="I58" s="230"/>
      <c r="J58" s="230"/>
      <c r="K58" s="228"/>
    </row>
    <row r="59" ht="15" customHeight="1">
      <c r="B59" s="226"/>
      <c r="C59" s="232"/>
      <c r="D59" s="230" t="s">
        <v>457</v>
      </c>
      <c r="E59" s="230"/>
      <c r="F59" s="230"/>
      <c r="G59" s="230"/>
      <c r="H59" s="230"/>
      <c r="I59" s="230"/>
      <c r="J59" s="230"/>
      <c r="K59" s="228"/>
    </row>
    <row r="60" ht="15" customHeight="1">
      <c r="B60" s="226"/>
      <c r="C60" s="232"/>
      <c r="D60" s="230" t="s">
        <v>458</v>
      </c>
      <c r="E60" s="230"/>
      <c r="F60" s="230"/>
      <c r="G60" s="230"/>
      <c r="H60" s="230"/>
      <c r="I60" s="230"/>
      <c r="J60" s="230"/>
      <c r="K60" s="228"/>
    </row>
    <row r="61" ht="15" customHeight="1">
      <c r="B61" s="226"/>
      <c r="C61" s="232"/>
      <c r="D61" s="230" t="s">
        <v>459</v>
      </c>
      <c r="E61" s="230"/>
      <c r="F61" s="230"/>
      <c r="G61" s="230"/>
      <c r="H61" s="230"/>
      <c r="I61" s="230"/>
      <c r="J61" s="230"/>
      <c r="K61" s="228"/>
    </row>
    <row r="62" ht="15" customHeight="1">
      <c r="B62" s="226"/>
      <c r="C62" s="232"/>
      <c r="D62" s="235" t="s">
        <v>460</v>
      </c>
      <c r="E62" s="235"/>
      <c r="F62" s="235"/>
      <c r="G62" s="235"/>
      <c r="H62" s="235"/>
      <c r="I62" s="235"/>
      <c r="J62" s="235"/>
      <c r="K62" s="228"/>
    </row>
    <row r="63" ht="15" customHeight="1">
      <c r="B63" s="226"/>
      <c r="C63" s="232"/>
      <c r="D63" s="230" t="s">
        <v>461</v>
      </c>
      <c r="E63" s="230"/>
      <c r="F63" s="230"/>
      <c r="G63" s="230"/>
      <c r="H63" s="230"/>
      <c r="I63" s="230"/>
      <c r="J63" s="230"/>
      <c r="K63" s="228"/>
    </row>
    <row r="64" ht="12.75" customHeight="1">
      <c r="B64" s="226"/>
      <c r="C64" s="232"/>
      <c r="D64" s="232"/>
      <c r="E64" s="236"/>
      <c r="F64" s="232"/>
      <c r="G64" s="232"/>
      <c r="H64" s="232"/>
      <c r="I64" s="232"/>
      <c r="J64" s="232"/>
      <c r="K64" s="228"/>
    </row>
    <row r="65" ht="15" customHeight="1">
      <c r="B65" s="226"/>
      <c r="C65" s="232"/>
      <c r="D65" s="230" t="s">
        <v>462</v>
      </c>
      <c r="E65" s="230"/>
      <c r="F65" s="230"/>
      <c r="G65" s="230"/>
      <c r="H65" s="230"/>
      <c r="I65" s="230"/>
      <c r="J65" s="230"/>
      <c r="K65" s="228"/>
    </row>
    <row r="66" ht="15" customHeight="1">
      <c r="B66" s="226"/>
      <c r="C66" s="232"/>
      <c r="D66" s="235" t="s">
        <v>463</v>
      </c>
      <c r="E66" s="235"/>
      <c r="F66" s="235"/>
      <c r="G66" s="235"/>
      <c r="H66" s="235"/>
      <c r="I66" s="235"/>
      <c r="J66" s="235"/>
      <c r="K66" s="228"/>
    </row>
    <row r="67" ht="15" customHeight="1">
      <c r="B67" s="226"/>
      <c r="C67" s="232"/>
      <c r="D67" s="230" t="s">
        <v>464</v>
      </c>
      <c r="E67" s="230"/>
      <c r="F67" s="230"/>
      <c r="G67" s="230"/>
      <c r="H67" s="230"/>
      <c r="I67" s="230"/>
      <c r="J67" s="230"/>
      <c r="K67" s="228"/>
    </row>
    <row r="68" ht="15" customHeight="1">
      <c r="B68" s="226"/>
      <c r="C68" s="232"/>
      <c r="D68" s="230" t="s">
        <v>465</v>
      </c>
      <c r="E68" s="230"/>
      <c r="F68" s="230"/>
      <c r="G68" s="230"/>
      <c r="H68" s="230"/>
      <c r="I68" s="230"/>
      <c r="J68" s="230"/>
      <c r="K68" s="228"/>
    </row>
    <row r="69" ht="15" customHeight="1">
      <c r="B69" s="226"/>
      <c r="C69" s="232"/>
      <c r="D69" s="230" t="s">
        <v>466</v>
      </c>
      <c r="E69" s="230"/>
      <c r="F69" s="230"/>
      <c r="G69" s="230"/>
      <c r="H69" s="230"/>
      <c r="I69" s="230"/>
      <c r="J69" s="230"/>
      <c r="K69" s="228"/>
    </row>
    <row r="70" ht="15" customHeight="1">
      <c r="B70" s="226"/>
      <c r="C70" s="232"/>
      <c r="D70" s="230" t="s">
        <v>467</v>
      </c>
      <c r="E70" s="230"/>
      <c r="F70" s="230"/>
      <c r="G70" s="230"/>
      <c r="H70" s="230"/>
      <c r="I70" s="230"/>
      <c r="J70" s="230"/>
      <c r="K70" s="228"/>
    </row>
    <row r="71" ht="12.75" customHeight="1">
      <c r="B71" s="237"/>
      <c r="C71" s="238"/>
      <c r="D71" s="238"/>
      <c r="E71" s="238"/>
      <c r="F71" s="238"/>
      <c r="G71" s="238"/>
      <c r="H71" s="238"/>
      <c r="I71" s="238"/>
      <c r="J71" s="238"/>
      <c r="K71" s="239"/>
    </row>
    <row r="72" ht="18.75" customHeight="1">
      <c r="B72" s="240"/>
      <c r="C72" s="240"/>
      <c r="D72" s="240"/>
      <c r="E72" s="240"/>
      <c r="F72" s="240"/>
      <c r="G72" s="240"/>
      <c r="H72" s="240"/>
      <c r="I72" s="240"/>
      <c r="J72" s="240"/>
      <c r="K72" s="241"/>
    </row>
    <row r="73" ht="18.75" customHeight="1">
      <c r="B73" s="241"/>
      <c r="C73" s="241"/>
      <c r="D73" s="241"/>
      <c r="E73" s="241"/>
      <c r="F73" s="241"/>
      <c r="G73" s="241"/>
      <c r="H73" s="241"/>
      <c r="I73" s="241"/>
      <c r="J73" s="241"/>
      <c r="K73" s="241"/>
    </row>
    <row r="74" ht="7.5" customHeight="1">
      <c r="B74" s="242"/>
      <c r="C74" s="243"/>
      <c r="D74" s="243"/>
      <c r="E74" s="243"/>
      <c r="F74" s="243"/>
      <c r="G74" s="243"/>
      <c r="H74" s="243"/>
      <c r="I74" s="243"/>
      <c r="J74" s="243"/>
      <c r="K74" s="244"/>
    </row>
    <row r="75" ht="45" customHeight="1">
      <c r="B75" s="245"/>
      <c r="C75" s="246" t="s">
        <v>468</v>
      </c>
      <c r="D75" s="246"/>
      <c r="E75" s="246"/>
      <c r="F75" s="246"/>
      <c r="G75" s="246"/>
      <c r="H75" s="246"/>
      <c r="I75" s="246"/>
      <c r="J75" s="246"/>
      <c r="K75" s="247"/>
    </row>
    <row r="76" ht="17.25" customHeight="1">
      <c r="B76" s="245"/>
      <c r="C76" s="248" t="s">
        <v>469</v>
      </c>
      <c r="D76" s="248"/>
      <c r="E76" s="248"/>
      <c r="F76" s="248" t="s">
        <v>470</v>
      </c>
      <c r="G76" s="249"/>
      <c r="H76" s="248" t="s">
        <v>56</v>
      </c>
      <c r="I76" s="248" t="s">
        <v>59</v>
      </c>
      <c r="J76" s="248" t="s">
        <v>471</v>
      </c>
      <c r="K76" s="247"/>
    </row>
    <row r="77" ht="17.25" customHeight="1">
      <c r="B77" s="245"/>
      <c r="C77" s="250" t="s">
        <v>472</v>
      </c>
      <c r="D77" s="250"/>
      <c r="E77" s="250"/>
      <c r="F77" s="251" t="s">
        <v>473</v>
      </c>
      <c r="G77" s="252"/>
      <c r="H77" s="250"/>
      <c r="I77" s="250"/>
      <c r="J77" s="250" t="s">
        <v>474</v>
      </c>
      <c r="K77" s="247"/>
    </row>
    <row r="78" ht="5.25" customHeight="1">
      <c r="B78" s="245"/>
      <c r="C78" s="253"/>
      <c r="D78" s="253"/>
      <c r="E78" s="253"/>
      <c r="F78" s="253"/>
      <c r="G78" s="254"/>
      <c r="H78" s="253"/>
      <c r="I78" s="253"/>
      <c r="J78" s="253"/>
      <c r="K78" s="247"/>
    </row>
    <row r="79" ht="15" customHeight="1">
      <c r="B79" s="245"/>
      <c r="C79" s="233" t="s">
        <v>55</v>
      </c>
      <c r="D79" s="253"/>
      <c r="E79" s="253"/>
      <c r="F79" s="255" t="s">
        <v>475</v>
      </c>
      <c r="G79" s="254"/>
      <c r="H79" s="233" t="s">
        <v>476</v>
      </c>
      <c r="I79" s="233" t="s">
        <v>477</v>
      </c>
      <c r="J79" s="233">
        <v>20</v>
      </c>
      <c r="K79" s="247"/>
    </row>
    <row r="80" ht="15" customHeight="1">
      <c r="B80" s="245"/>
      <c r="C80" s="233" t="s">
        <v>478</v>
      </c>
      <c r="D80" s="233"/>
      <c r="E80" s="233"/>
      <c r="F80" s="255" t="s">
        <v>475</v>
      </c>
      <c r="G80" s="254"/>
      <c r="H80" s="233" t="s">
        <v>479</v>
      </c>
      <c r="I80" s="233" t="s">
        <v>477</v>
      </c>
      <c r="J80" s="233">
        <v>120</v>
      </c>
      <c r="K80" s="247"/>
    </row>
    <row r="81" ht="15" customHeight="1">
      <c r="B81" s="256"/>
      <c r="C81" s="233" t="s">
        <v>480</v>
      </c>
      <c r="D81" s="233"/>
      <c r="E81" s="233"/>
      <c r="F81" s="255" t="s">
        <v>481</v>
      </c>
      <c r="G81" s="254"/>
      <c r="H81" s="233" t="s">
        <v>482</v>
      </c>
      <c r="I81" s="233" t="s">
        <v>477</v>
      </c>
      <c r="J81" s="233">
        <v>50</v>
      </c>
      <c r="K81" s="247"/>
    </row>
    <row r="82" ht="15" customHeight="1">
      <c r="B82" s="256"/>
      <c r="C82" s="233" t="s">
        <v>483</v>
      </c>
      <c r="D82" s="233"/>
      <c r="E82" s="233"/>
      <c r="F82" s="255" t="s">
        <v>475</v>
      </c>
      <c r="G82" s="254"/>
      <c r="H82" s="233" t="s">
        <v>484</v>
      </c>
      <c r="I82" s="233" t="s">
        <v>485</v>
      </c>
      <c r="J82" s="233"/>
      <c r="K82" s="247"/>
    </row>
    <row r="83" ht="15" customHeight="1">
      <c r="B83" s="256"/>
      <c r="C83" s="257" t="s">
        <v>486</v>
      </c>
      <c r="D83" s="257"/>
      <c r="E83" s="257"/>
      <c r="F83" s="258" t="s">
        <v>481</v>
      </c>
      <c r="G83" s="257"/>
      <c r="H83" s="257" t="s">
        <v>487</v>
      </c>
      <c r="I83" s="257" t="s">
        <v>477</v>
      </c>
      <c r="J83" s="257">
        <v>15</v>
      </c>
      <c r="K83" s="247"/>
    </row>
    <row r="84" ht="15" customHeight="1">
      <c r="B84" s="256"/>
      <c r="C84" s="257" t="s">
        <v>488</v>
      </c>
      <c r="D84" s="257"/>
      <c r="E84" s="257"/>
      <c r="F84" s="258" t="s">
        <v>481</v>
      </c>
      <c r="G84" s="257"/>
      <c r="H84" s="257" t="s">
        <v>489</v>
      </c>
      <c r="I84" s="257" t="s">
        <v>477</v>
      </c>
      <c r="J84" s="257">
        <v>15</v>
      </c>
      <c r="K84" s="247"/>
    </row>
    <row r="85" ht="15" customHeight="1">
      <c r="B85" s="256"/>
      <c r="C85" s="257" t="s">
        <v>490</v>
      </c>
      <c r="D85" s="257"/>
      <c r="E85" s="257"/>
      <c r="F85" s="258" t="s">
        <v>481</v>
      </c>
      <c r="G85" s="257"/>
      <c r="H85" s="257" t="s">
        <v>491</v>
      </c>
      <c r="I85" s="257" t="s">
        <v>477</v>
      </c>
      <c r="J85" s="257">
        <v>20</v>
      </c>
      <c r="K85" s="247"/>
    </row>
    <row r="86" ht="15" customHeight="1">
      <c r="B86" s="256"/>
      <c r="C86" s="257" t="s">
        <v>492</v>
      </c>
      <c r="D86" s="257"/>
      <c r="E86" s="257"/>
      <c r="F86" s="258" t="s">
        <v>481</v>
      </c>
      <c r="G86" s="257"/>
      <c r="H86" s="257" t="s">
        <v>493</v>
      </c>
      <c r="I86" s="257" t="s">
        <v>477</v>
      </c>
      <c r="J86" s="257">
        <v>20</v>
      </c>
      <c r="K86" s="247"/>
    </row>
    <row r="87" ht="15" customHeight="1">
      <c r="B87" s="256"/>
      <c r="C87" s="233" t="s">
        <v>494</v>
      </c>
      <c r="D87" s="233"/>
      <c r="E87" s="233"/>
      <c r="F87" s="255" t="s">
        <v>481</v>
      </c>
      <c r="G87" s="254"/>
      <c r="H87" s="233" t="s">
        <v>495</v>
      </c>
      <c r="I87" s="233" t="s">
        <v>477</v>
      </c>
      <c r="J87" s="233">
        <v>50</v>
      </c>
      <c r="K87" s="247"/>
    </row>
    <row r="88" ht="15" customHeight="1">
      <c r="B88" s="256"/>
      <c r="C88" s="233" t="s">
        <v>496</v>
      </c>
      <c r="D88" s="233"/>
      <c r="E88" s="233"/>
      <c r="F88" s="255" t="s">
        <v>481</v>
      </c>
      <c r="G88" s="254"/>
      <c r="H88" s="233" t="s">
        <v>497</v>
      </c>
      <c r="I88" s="233" t="s">
        <v>477</v>
      </c>
      <c r="J88" s="233">
        <v>20</v>
      </c>
      <c r="K88" s="247"/>
    </row>
    <row r="89" ht="15" customHeight="1">
      <c r="B89" s="256"/>
      <c r="C89" s="233" t="s">
        <v>498</v>
      </c>
      <c r="D89" s="233"/>
      <c r="E89" s="233"/>
      <c r="F89" s="255" t="s">
        <v>481</v>
      </c>
      <c r="G89" s="254"/>
      <c r="H89" s="233" t="s">
        <v>499</v>
      </c>
      <c r="I89" s="233" t="s">
        <v>477</v>
      </c>
      <c r="J89" s="233">
        <v>20</v>
      </c>
      <c r="K89" s="247"/>
    </row>
    <row r="90" ht="15" customHeight="1">
      <c r="B90" s="256"/>
      <c r="C90" s="233" t="s">
        <v>500</v>
      </c>
      <c r="D90" s="233"/>
      <c r="E90" s="233"/>
      <c r="F90" s="255" t="s">
        <v>481</v>
      </c>
      <c r="G90" s="254"/>
      <c r="H90" s="233" t="s">
        <v>501</v>
      </c>
      <c r="I90" s="233" t="s">
        <v>477</v>
      </c>
      <c r="J90" s="233">
        <v>50</v>
      </c>
      <c r="K90" s="247"/>
    </row>
    <row r="91" ht="15" customHeight="1">
      <c r="B91" s="256"/>
      <c r="C91" s="233" t="s">
        <v>502</v>
      </c>
      <c r="D91" s="233"/>
      <c r="E91" s="233"/>
      <c r="F91" s="255" t="s">
        <v>481</v>
      </c>
      <c r="G91" s="254"/>
      <c r="H91" s="233" t="s">
        <v>502</v>
      </c>
      <c r="I91" s="233" t="s">
        <v>477</v>
      </c>
      <c r="J91" s="233">
        <v>50</v>
      </c>
      <c r="K91" s="247"/>
    </row>
    <row r="92" ht="15" customHeight="1">
      <c r="B92" s="256"/>
      <c r="C92" s="233" t="s">
        <v>503</v>
      </c>
      <c r="D92" s="233"/>
      <c r="E92" s="233"/>
      <c r="F92" s="255" t="s">
        <v>481</v>
      </c>
      <c r="G92" s="254"/>
      <c r="H92" s="233" t="s">
        <v>504</v>
      </c>
      <c r="I92" s="233" t="s">
        <v>477</v>
      </c>
      <c r="J92" s="233">
        <v>255</v>
      </c>
      <c r="K92" s="247"/>
    </row>
    <row r="93" ht="15" customHeight="1">
      <c r="B93" s="256"/>
      <c r="C93" s="233" t="s">
        <v>505</v>
      </c>
      <c r="D93" s="233"/>
      <c r="E93" s="233"/>
      <c r="F93" s="255" t="s">
        <v>475</v>
      </c>
      <c r="G93" s="254"/>
      <c r="H93" s="233" t="s">
        <v>506</v>
      </c>
      <c r="I93" s="233" t="s">
        <v>507</v>
      </c>
      <c r="J93" s="233"/>
      <c r="K93" s="247"/>
    </row>
    <row r="94" ht="15" customHeight="1">
      <c r="B94" s="256"/>
      <c r="C94" s="233" t="s">
        <v>508</v>
      </c>
      <c r="D94" s="233"/>
      <c r="E94" s="233"/>
      <c r="F94" s="255" t="s">
        <v>475</v>
      </c>
      <c r="G94" s="254"/>
      <c r="H94" s="233" t="s">
        <v>509</v>
      </c>
      <c r="I94" s="233" t="s">
        <v>510</v>
      </c>
      <c r="J94" s="233"/>
      <c r="K94" s="247"/>
    </row>
    <row r="95" ht="15" customHeight="1">
      <c r="B95" s="256"/>
      <c r="C95" s="233" t="s">
        <v>511</v>
      </c>
      <c r="D95" s="233"/>
      <c r="E95" s="233"/>
      <c r="F95" s="255" t="s">
        <v>475</v>
      </c>
      <c r="G95" s="254"/>
      <c r="H95" s="233" t="s">
        <v>511</v>
      </c>
      <c r="I95" s="233" t="s">
        <v>510</v>
      </c>
      <c r="J95" s="233"/>
      <c r="K95" s="247"/>
    </row>
    <row r="96" ht="15" customHeight="1">
      <c r="B96" s="256"/>
      <c r="C96" s="233" t="s">
        <v>40</v>
      </c>
      <c r="D96" s="233"/>
      <c r="E96" s="233"/>
      <c r="F96" s="255" t="s">
        <v>475</v>
      </c>
      <c r="G96" s="254"/>
      <c r="H96" s="233" t="s">
        <v>512</v>
      </c>
      <c r="I96" s="233" t="s">
        <v>510</v>
      </c>
      <c r="J96" s="233"/>
      <c r="K96" s="247"/>
    </row>
    <row r="97" ht="15" customHeight="1">
      <c r="B97" s="256"/>
      <c r="C97" s="233" t="s">
        <v>50</v>
      </c>
      <c r="D97" s="233"/>
      <c r="E97" s="233"/>
      <c r="F97" s="255" t="s">
        <v>475</v>
      </c>
      <c r="G97" s="254"/>
      <c r="H97" s="233" t="s">
        <v>513</v>
      </c>
      <c r="I97" s="233" t="s">
        <v>510</v>
      </c>
      <c r="J97" s="233"/>
      <c r="K97" s="247"/>
    </row>
    <row r="98" ht="15" customHeight="1">
      <c r="B98" s="259"/>
      <c r="C98" s="260"/>
      <c r="D98" s="260"/>
      <c r="E98" s="260"/>
      <c r="F98" s="260"/>
      <c r="G98" s="260"/>
      <c r="H98" s="260"/>
      <c r="I98" s="260"/>
      <c r="J98" s="260"/>
      <c r="K98" s="261"/>
    </row>
    <row r="99" ht="18.75" customHeight="1">
      <c r="B99" s="262"/>
      <c r="C99" s="263"/>
      <c r="D99" s="263"/>
      <c r="E99" s="263"/>
      <c r="F99" s="263"/>
      <c r="G99" s="263"/>
      <c r="H99" s="263"/>
      <c r="I99" s="263"/>
      <c r="J99" s="263"/>
      <c r="K99" s="262"/>
    </row>
    <row r="100" ht="18.75" customHeight="1">
      <c r="B100" s="241"/>
      <c r="C100" s="241"/>
      <c r="D100" s="241"/>
      <c r="E100" s="241"/>
      <c r="F100" s="241"/>
      <c r="G100" s="241"/>
      <c r="H100" s="241"/>
      <c r="I100" s="241"/>
      <c r="J100" s="241"/>
      <c r="K100" s="241"/>
    </row>
    <row r="101" ht="7.5" customHeight="1">
      <c r="B101" s="242"/>
      <c r="C101" s="243"/>
      <c r="D101" s="243"/>
      <c r="E101" s="243"/>
      <c r="F101" s="243"/>
      <c r="G101" s="243"/>
      <c r="H101" s="243"/>
      <c r="I101" s="243"/>
      <c r="J101" s="243"/>
      <c r="K101" s="244"/>
    </row>
    <row r="102" ht="45" customHeight="1">
      <c r="B102" s="245"/>
      <c r="C102" s="246" t="s">
        <v>514</v>
      </c>
      <c r="D102" s="246"/>
      <c r="E102" s="246"/>
      <c r="F102" s="246"/>
      <c r="G102" s="246"/>
      <c r="H102" s="246"/>
      <c r="I102" s="246"/>
      <c r="J102" s="246"/>
      <c r="K102" s="247"/>
    </row>
    <row r="103" ht="17.25" customHeight="1">
      <c r="B103" s="245"/>
      <c r="C103" s="248" t="s">
        <v>469</v>
      </c>
      <c r="D103" s="248"/>
      <c r="E103" s="248"/>
      <c r="F103" s="248" t="s">
        <v>470</v>
      </c>
      <c r="G103" s="249"/>
      <c r="H103" s="248" t="s">
        <v>56</v>
      </c>
      <c r="I103" s="248" t="s">
        <v>59</v>
      </c>
      <c r="J103" s="248" t="s">
        <v>471</v>
      </c>
      <c r="K103" s="247"/>
    </row>
    <row r="104" ht="17.25" customHeight="1">
      <c r="B104" s="245"/>
      <c r="C104" s="250" t="s">
        <v>472</v>
      </c>
      <c r="D104" s="250"/>
      <c r="E104" s="250"/>
      <c r="F104" s="251" t="s">
        <v>473</v>
      </c>
      <c r="G104" s="252"/>
      <c r="H104" s="250"/>
      <c r="I104" s="250"/>
      <c r="J104" s="250" t="s">
        <v>474</v>
      </c>
      <c r="K104" s="247"/>
    </row>
    <row r="105" ht="5.25" customHeight="1">
      <c r="B105" s="245"/>
      <c r="C105" s="248"/>
      <c r="D105" s="248"/>
      <c r="E105" s="248"/>
      <c r="F105" s="248"/>
      <c r="G105" s="264"/>
      <c r="H105" s="248"/>
      <c r="I105" s="248"/>
      <c r="J105" s="248"/>
      <c r="K105" s="247"/>
    </row>
    <row r="106" ht="15" customHeight="1">
      <c r="B106" s="245"/>
      <c r="C106" s="233" t="s">
        <v>55</v>
      </c>
      <c r="D106" s="253"/>
      <c r="E106" s="253"/>
      <c r="F106" s="255" t="s">
        <v>475</v>
      </c>
      <c r="G106" s="264"/>
      <c r="H106" s="233" t="s">
        <v>515</v>
      </c>
      <c r="I106" s="233" t="s">
        <v>477</v>
      </c>
      <c r="J106" s="233">
        <v>20</v>
      </c>
      <c r="K106" s="247"/>
    </row>
    <row r="107" ht="15" customHeight="1">
      <c r="B107" s="245"/>
      <c r="C107" s="233" t="s">
        <v>478</v>
      </c>
      <c r="D107" s="233"/>
      <c r="E107" s="233"/>
      <c r="F107" s="255" t="s">
        <v>475</v>
      </c>
      <c r="G107" s="233"/>
      <c r="H107" s="233" t="s">
        <v>515</v>
      </c>
      <c r="I107" s="233" t="s">
        <v>477</v>
      </c>
      <c r="J107" s="233">
        <v>120</v>
      </c>
      <c r="K107" s="247"/>
    </row>
    <row r="108" ht="15" customHeight="1">
      <c r="B108" s="256"/>
      <c r="C108" s="233" t="s">
        <v>480</v>
      </c>
      <c r="D108" s="233"/>
      <c r="E108" s="233"/>
      <c r="F108" s="255" t="s">
        <v>481</v>
      </c>
      <c r="G108" s="233"/>
      <c r="H108" s="233" t="s">
        <v>515</v>
      </c>
      <c r="I108" s="233" t="s">
        <v>477</v>
      </c>
      <c r="J108" s="233">
        <v>50</v>
      </c>
      <c r="K108" s="247"/>
    </row>
    <row r="109" ht="15" customHeight="1">
      <c r="B109" s="256"/>
      <c r="C109" s="233" t="s">
        <v>483</v>
      </c>
      <c r="D109" s="233"/>
      <c r="E109" s="233"/>
      <c r="F109" s="255" t="s">
        <v>475</v>
      </c>
      <c r="G109" s="233"/>
      <c r="H109" s="233" t="s">
        <v>515</v>
      </c>
      <c r="I109" s="233" t="s">
        <v>485</v>
      </c>
      <c r="J109" s="233"/>
      <c r="K109" s="247"/>
    </row>
    <row r="110" ht="15" customHeight="1">
      <c r="B110" s="256"/>
      <c r="C110" s="233" t="s">
        <v>494</v>
      </c>
      <c r="D110" s="233"/>
      <c r="E110" s="233"/>
      <c r="F110" s="255" t="s">
        <v>481</v>
      </c>
      <c r="G110" s="233"/>
      <c r="H110" s="233" t="s">
        <v>515</v>
      </c>
      <c r="I110" s="233" t="s">
        <v>477</v>
      </c>
      <c r="J110" s="233">
        <v>50</v>
      </c>
      <c r="K110" s="247"/>
    </row>
    <row r="111" ht="15" customHeight="1">
      <c r="B111" s="256"/>
      <c r="C111" s="233" t="s">
        <v>502</v>
      </c>
      <c r="D111" s="233"/>
      <c r="E111" s="233"/>
      <c r="F111" s="255" t="s">
        <v>481</v>
      </c>
      <c r="G111" s="233"/>
      <c r="H111" s="233" t="s">
        <v>515</v>
      </c>
      <c r="I111" s="233" t="s">
        <v>477</v>
      </c>
      <c r="J111" s="233">
        <v>50</v>
      </c>
      <c r="K111" s="247"/>
    </row>
    <row r="112" ht="15" customHeight="1">
      <c r="B112" s="256"/>
      <c r="C112" s="233" t="s">
        <v>500</v>
      </c>
      <c r="D112" s="233"/>
      <c r="E112" s="233"/>
      <c r="F112" s="255" t="s">
        <v>481</v>
      </c>
      <c r="G112" s="233"/>
      <c r="H112" s="233" t="s">
        <v>515</v>
      </c>
      <c r="I112" s="233" t="s">
        <v>477</v>
      </c>
      <c r="J112" s="233">
        <v>50</v>
      </c>
      <c r="K112" s="247"/>
    </row>
    <row r="113" ht="15" customHeight="1">
      <c r="B113" s="256"/>
      <c r="C113" s="233" t="s">
        <v>55</v>
      </c>
      <c r="D113" s="233"/>
      <c r="E113" s="233"/>
      <c r="F113" s="255" t="s">
        <v>475</v>
      </c>
      <c r="G113" s="233"/>
      <c r="H113" s="233" t="s">
        <v>516</v>
      </c>
      <c r="I113" s="233" t="s">
        <v>477</v>
      </c>
      <c r="J113" s="233">
        <v>20</v>
      </c>
      <c r="K113" s="247"/>
    </row>
    <row r="114" ht="15" customHeight="1">
      <c r="B114" s="256"/>
      <c r="C114" s="233" t="s">
        <v>517</v>
      </c>
      <c r="D114" s="233"/>
      <c r="E114" s="233"/>
      <c r="F114" s="255" t="s">
        <v>475</v>
      </c>
      <c r="G114" s="233"/>
      <c r="H114" s="233" t="s">
        <v>518</v>
      </c>
      <c r="I114" s="233" t="s">
        <v>477</v>
      </c>
      <c r="J114" s="233">
        <v>120</v>
      </c>
      <c r="K114" s="247"/>
    </row>
    <row r="115" ht="15" customHeight="1">
      <c r="B115" s="256"/>
      <c r="C115" s="233" t="s">
        <v>40</v>
      </c>
      <c r="D115" s="233"/>
      <c r="E115" s="233"/>
      <c r="F115" s="255" t="s">
        <v>475</v>
      </c>
      <c r="G115" s="233"/>
      <c r="H115" s="233" t="s">
        <v>519</v>
      </c>
      <c r="I115" s="233" t="s">
        <v>510</v>
      </c>
      <c r="J115" s="233"/>
      <c r="K115" s="247"/>
    </row>
    <row r="116" ht="15" customHeight="1">
      <c r="B116" s="256"/>
      <c r="C116" s="233" t="s">
        <v>50</v>
      </c>
      <c r="D116" s="233"/>
      <c r="E116" s="233"/>
      <c r="F116" s="255" t="s">
        <v>475</v>
      </c>
      <c r="G116" s="233"/>
      <c r="H116" s="233" t="s">
        <v>520</v>
      </c>
      <c r="I116" s="233" t="s">
        <v>510</v>
      </c>
      <c r="J116" s="233"/>
      <c r="K116" s="247"/>
    </row>
    <row r="117" ht="15" customHeight="1">
      <c r="B117" s="256"/>
      <c r="C117" s="233" t="s">
        <v>59</v>
      </c>
      <c r="D117" s="233"/>
      <c r="E117" s="233"/>
      <c r="F117" s="255" t="s">
        <v>475</v>
      </c>
      <c r="G117" s="233"/>
      <c r="H117" s="233" t="s">
        <v>521</v>
      </c>
      <c r="I117" s="233" t="s">
        <v>522</v>
      </c>
      <c r="J117" s="233"/>
      <c r="K117" s="247"/>
    </row>
    <row r="118" ht="15" customHeight="1">
      <c r="B118" s="259"/>
      <c r="C118" s="265"/>
      <c r="D118" s="265"/>
      <c r="E118" s="265"/>
      <c r="F118" s="265"/>
      <c r="G118" s="265"/>
      <c r="H118" s="265"/>
      <c r="I118" s="265"/>
      <c r="J118" s="265"/>
      <c r="K118" s="261"/>
    </row>
    <row r="119" ht="18.75" customHeight="1">
      <c r="B119" s="266"/>
      <c r="C119" s="230"/>
      <c r="D119" s="230"/>
      <c r="E119" s="230"/>
      <c r="F119" s="267"/>
      <c r="G119" s="230"/>
      <c r="H119" s="230"/>
      <c r="I119" s="230"/>
      <c r="J119" s="230"/>
      <c r="K119" s="266"/>
    </row>
    <row r="120" ht="18.75" customHeight="1">
      <c r="B120" s="241"/>
      <c r="C120" s="241"/>
      <c r="D120" s="241"/>
      <c r="E120" s="241"/>
      <c r="F120" s="241"/>
      <c r="G120" s="241"/>
      <c r="H120" s="241"/>
      <c r="I120" s="241"/>
      <c r="J120" s="241"/>
      <c r="K120" s="241"/>
    </row>
    <row r="121" ht="7.5" customHeight="1">
      <c r="B121" s="268"/>
      <c r="C121" s="269"/>
      <c r="D121" s="269"/>
      <c r="E121" s="269"/>
      <c r="F121" s="269"/>
      <c r="G121" s="269"/>
      <c r="H121" s="269"/>
      <c r="I121" s="269"/>
      <c r="J121" s="269"/>
      <c r="K121" s="270"/>
    </row>
    <row r="122" ht="45" customHeight="1">
      <c r="B122" s="271"/>
      <c r="C122" s="224" t="s">
        <v>523</v>
      </c>
      <c r="D122" s="224"/>
      <c r="E122" s="224"/>
      <c r="F122" s="224"/>
      <c r="G122" s="224"/>
      <c r="H122" s="224"/>
      <c r="I122" s="224"/>
      <c r="J122" s="224"/>
      <c r="K122" s="272"/>
    </row>
    <row r="123" ht="17.25" customHeight="1">
      <c r="B123" s="273"/>
      <c r="C123" s="248" t="s">
        <v>469</v>
      </c>
      <c r="D123" s="248"/>
      <c r="E123" s="248"/>
      <c r="F123" s="248" t="s">
        <v>470</v>
      </c>
      <c r="G123" s="249"/>
      <c r="H123" s="248" t="s">
        <v>56</v>
      </c>
      <c r="I123" s="248" t="s">
        <v>59</v>
      </c>
      <c r="J123" s="248" t="s">
        <v>471</v>
      </c>
      <c r="K123" s="274"/>
    </row>
    <row r="124" ht="17.25" customHeight="1">
      <c r="B124" s="273"/>
      <c r="C124" s="250" t="s">
        <v>472</v>
      </c>
      <c r="D124" s="250"/>
      <c r="E124" s="250"/>
      <c r="F124" s="251" t="s">
        <v>473</v>
      </c>
      <c r="G124" s="252"/>
      <c r="H124" s="250"/>
      <c r="I124" s="250"/>
      <c r="J124" s="250" t="s">
        <v>474</v>
      </c>
      <c r="K124" s="274"/>
    </row>
    <row r="125" ht="5.25" customHeight="1">
      <c r="B125" s="275"/>
      <c r="C125" s="253"/>
      <c r="D125" s="253"/>
      <c r="E125" s="253"/>
      <c r="F125" s="253"/>
      <c r="G125" s="233"/>
      <c r="H125" s="253"/>
      <c r="I125" s="253"/>
      <c r="J125" s="253"/>
      <c r="K125" s="276"/>
    </row>
    <row r="126" ht="15" customHeight="1">
      <c r="B126" s="275"/>
      <c r="C126" s="233" t="s">
        <v>478</v>
      </c>
      <c r="D126" s="253"/>
      <c r="E126" s="253"/>
      <c r="F126" s="255" t="s">
        <v>475</v>
      </c>
      <c r="G126" s="233"/>
      <c r="H126" s="233" t="s">
        <v>515</v>
      </c>
      <c r="I126" s="233" t="s">
        <v>477</v>
      </c>
      <c r="J126" s="233">
        <v>120</v>
      </c>
      <c r="K126" s="277"/>
    </row>
    <row r="127" ht="15" customHeight="1">
      <c r="B127" s="275"/>
      <c r="C127" s="233" t="s">
        <v>524</v>
      </c>
      <c r="D127" s="233"/>
      <c r="E127" s="233"/>
      <c r="F127" s="255" t="s">
        <v>475</v>
      </c>
      <c r="G127" s="233"/>
      <c r="H127" s="233" t="s">
        <v>525</v>
      </c>
      <c r="I127" s="233" t="s">
        <v>477</v>
      </c>
      <c r="J127" s="233" t="s">
        <v>526</v>
      </c>
      <c r="K127" s="277"/>
    </row>
    <row r="128" ht="15" customHeight="1">
      <c r="B128" s="275"/>
      <c r="C128" s="233" t="s">
        <v>88</v>
      </c>
      <c r="D128" s="233"/>
      <c r="E128" s="233"/>
      <c r="F128" s="255" t="s">
        <v>475</v>
      </c>
      <c r="G128" s="233"/>
      <c r="H128" s="233" t="s">
        <v>527</v>
      </c>
      <c r="I128" s="233" t="s">
        <v>477</v>
      </c>
      <c r="J128" s="233" t="s">
        <v>526</v>
      </c>
      <c r="K128" s="277"/>
    </row>
    <row r="129" ht="15" customHeight="1">
      <c r="B129" s="275"/>
      <c r="C129" s="233" t="s">
        <v>486</v>
      </c>
      <c r="D129" s="233"/>
      <c r="E129" s="233"/>
      <c r="F129" s="255" t="s">
        <v>481</v>
      </c>
      <c r="G129" s="233"/>
      <c r="H129" s="233" t="s">
        <v>487</v>
      </c>
      <c r="I129" s="233" t="s">
        <v>477</v>
      </c>
      <c r="J129" s="233">
        <v>15</v>
      </c>
      <c r="K129" s="277"/>
    </row>
    <row r="130" ht="15" customHeight="1">
      <c r="B130" s="275"/>
      <c r="C130" s="257" t="s">
        <v>488</v>
      </c>
      <c r="D130" s="257"/>
      <c r="E130" s="257"/>
      <c r="F130" s="258" t="s">
        <v>481</v>
      </c>
      <c r="G130" s="257"/>
      <c r="H130" s="257" t="s">
        <v>489</v>
      </c>
      <c r="I130" s="257" t="s">
        <v>477</v>
      </c>
      <c r="J130" s="257">
        <v>15</v>
      </c>
      <c r="K130" s="277"/>
    </row>
    <row r="131" ht="15" customHeight="1">
      <c r="B131" s="275"/>
      <c r="C131" s="257" t="s">
        <v>490</v>
      </c>
      <c r="D131" s="257"/>
      <c r="E131" s="257"/>
      <c r="F131" s="258" t="s">
        <v>481</v>
      </c>
      <c r="G131" s="257"/>
      <c r="H131" s="257" t="s">
        <v>491</v>
      </c>
      <c r="I131" s="257" t="s">
        <v>477</v>
      </c>
      <c r="J131" s="257">
        <v>20</v>
      </c>
      <c r="K131" s="277"/>
    </row>
    <row r="132" ht="15" customHeight="1">
      <c r="B132" s="275"/>
      <c r="C132" s="257" t="s">
        <v>492</v>
      </c>
      <c r="D132" s="257"/>
      <c r="E132" s="257"/>
      <c r="F132" s="258" t="s">
        <v>481</v>
      </c>
      <c r="G132" s="257"/>
      <c r="H132" s="257" t="s">
        <v>493</v>
      </c>
      <c r="I132" s="257" t="s">
        <v>477</v>
      </c>
      <c r="J132" s="257">
        <v>20</v>
      </c>
      <c r="K132" s="277"/>
    </row>
    <row r="133" ht="15" customHeight="1">
      <c r="B133" s="275"/>
      <c r="C133" s="233" t="s">
        <v>480</v>
      </c>
      <c r="D133" s="233"/>
      <c r="E133" s="233"/>
      <c r="F133" s="255" t="s">
        <v>481</v>
      </c>
      <c r="G133" s="233"/>
      <c r="H133" s="233" t="s">
        <v>515</v>
      </c>
      <c r="I133" s="233" t="s">
        <v>477</v>
      </c>
      <c r="J133" s="233">
        <v>50</v>
      </c>
      <c r="K133" s="277"/>
    </row>
    <row r="134" ht="15" customHeight="1">
      <c r="B134" s="275"/>
      <c r="C134" s="233" t="s">
        <v>494</v>
      </c>
      <c r="D134" s="233"/>
      <c r="E134" s="233"/>
      <c r="F134" s="255" t="s">
        <v>481</v>
      </c>
      <c r="G134" s="233"/>
      <c r="H134" s="233" t="s">
        <v>515</v>
      </c>
      <c r="I134" s="233" t="s">
        <v>477</v>
      </c>
      <c r="J134" s="233">
        <v>50</v>
      </c>
      <c r="K134" s="277"/>
    </row>
    <row r="135" ht="15" customHeight="1">
      <c r="B135" s="275"/>
      <c r="C135" s="233" t="s">
        <v>500</v>
      </c>
      <c r="D135" s="233"/>
      <c r="E135" s="233"/>
      <c r="F135" s="255" t="s">
        <v>481</v>
      </c>
      <c r="G135" s="233"/>
      <c r="H135" s="233" t="s">
        <v>515</v>
      </c>
      <c r="I135" s="233" t="s">
        <v>477</v>
      </c>
      <c r="J135" s="233">
        <v>50</v>
      </c>
      <c r="K135" s="277"/>
    </row>
    <row r="136" ht="15" customHeight="1">
      <c r="B136" s="275"/>
      <c r="C136" s="233" t="s">
        <v>502</v>
      </c>
      <c r="D136" s="233"/>
      <c r="E136" s="233"/>
      <c r="F136" s="255" t="s">
        <v>481</v>
      </c>
      <c r="G136" s="233"/>
      <c r="H136" s="233" t="s">
        <v>515</v>
      </c>
      <c r="I136" s="233" t="s">
        <v>477</v>
      </c>
      <c r="J136" s="233">
        <v>50</v>
      </c>
      <c r="K136" s="277"/>
    </row>
    <row r="137" ht="15" customHeight="1">
      <c r="B137" s="275"/>
      <c r="C137" s="233" t="s">
        <v>503</v>
      </c>
      <c r="D137" s="233"/>
      <c r="E137" s="233"/>
      <c r="F137" s="255" t="s">
        <v>481</v>
      </c>
      <c r="G137" s="233"/>
      <c r="H137" s="233" t="s">
        <v>528</v>
      </c>
      <c r="I137" s="233" t="s">
        <v>477</v>
      </c>
      <c r="J137" s="233">
        <v>255</v>
      </c>
      <c r="K137" s="277"/>
    </row>
    <row r="138" ht="15" customHeight="1">
      <c r="B138" s="275"/>
      <c r="C138" s="233" t="s">
        <v>505</v>
      </c>
      <c r="D138" s="233"/>
      <c r="E138" s="233"/>
      <c r="F138" s="255" t="s">
        <v>475</v>
      </c>
      <c r="G138" s="233"/>
      <c r="H138" s="233" t="s">
        <v>529</v>
      </c>
      <c r="I138" s="233" t="s">
        <v>507</v>
      </c>
      <c r="J138" s="233"/>
      <c r="K138" s="277"/>
    </row>
    <row r="139" ht="15" customHeight="1">
      <c r="B139" s="275"/>
      <c r="C139" s="233" t="s">
        <v>508</v>
      </c>
      <c r="D139" s="233"/>
      <c r="E139" s="233"/>
      <c r="F139" s="255" t="s">
        <v>475</v>
      </c>
      <c r="G139" s="233"/>
      <c r="H139" s="233" t="s">
        <v>530</v>
      </c>
      <c r="I139" s="233" t="s">
        <v>510</v>
      </c>
      <c r="J139" s="233"/>
      <c r="K139" s="277"/>
    </row>
    <row r="140" ht="15" customHeight="1">
      <c r="B140" s="275"/>
      <c r="C140" s="233" t="s">
        <v>511</v>
      </c>
      <c r="D140" s="233"/>
      <c r="E140" s="233"/>
      <c r="F140" s="255" t="s">
        <v>475</v>
      </c>
      <c r="G140" s="233"/>
      <c r="H140" s="233" t="s">
        <v>511</v>
      </c>
      <c r="I140" s="233" t="s">
        <v>510</v>
      </c>
      <c r="J140" s="233"/>
      <c r="K140" s="277"/>
    </row>
    <row r="141" ht="15" customHeight="1">
      <c r="B141" s="275"/>
      <c r="C141" s="233" t="s">
        <v>40</v>
      </c>
      <c r="D141" s="233"/>
      <c r="E141" s="233"/>
      <c r="F141" s="255" t="s">
        <v>475</v>
      </c>
      <c r="G141" s="233"/>
      <c r="H141" s="233" t="s">
        <v>531</v>
      </c>
      <c r="I141" s="233" t="s">
        <v>510</v>
      </c>
      <c r="J141" s="233"/>
      <c r="K141" s="277"/>
    </row>
    <row r="142" ht="15" customHeight="1">
      <c r="B142" s="275"/>
      <c r="C142" s="233" t="s">
        <v>532</v>
      </c>
      <c r="D142" s="233"/>
      <c r="E142" s="233"/>
      <c r="F142" s="255" t="s">
        <v>475</v>
      </c>
      <c r="G142" s="233"/>
      <c r="H142" s="233" t="s">
        <v>533</v>
      </c>
      <c r="I142" s="233" t="s">
        <v>510</v>
      </c>
      <c r="J142" s="233"/>
      <c r="K142" s="277"/>
    </row>
    <row r="143" ht="15" customHeight="1">
      <c r="B143" s="278"/>
      <c r="C143" s="279"/>
      <c r="D143" s="279"/>
      <c r="E143" s="279"/>
      <c r="F143" s="279"/>
      <c r="G143" s="279"/>
      <c r="H143" s="279"/>
      <c r="I143" s="279"/>
      <c r="J143" s="279"/>
      <c r="K143" s="280"/>
    </row>
    <row r="144" ht="18.75" customHeight="1">
      <c r="B144" s="230"/>
      <c r="C144" s="230"/>
      <c r="D144" s="230"/>
      <c r="E144" s="230"/>
      <c r="F144" s="267"/>
      <c r="G144" s="230"/>
      <c r="H144" s="230"/>
      <c r="I144" s="230"/>
      <c r="J144" s="230"/>
      <c r="K144" s="230"/>
    </row>
    <row r="145" ht="18.75" customHeight="1">
      <c r="B145" s="241"/>
      <c r="C145" s="241"/>
      <c r="D145" s="241"/>
      <c r="E145" s="241"/>
      <c r="F145" s="241"/>
      <c r="G145" s="241"/>
      <c r="H145" s="241"/>
      <c r="I145" s="241"/>
      <c r="J145" s="241"/>
      <c r="K145" s="241"/>
    </row>
    <row r="146" ht="7.5" customHeight="1">
      <c r="B146" s="242"/>
      <c r="C146" s="243"/>
      <c r="D146" s="243"/>
      <c r="E146" s="243"/>
      <c r="F146" s="243"/>
      <c r="G146" s="243"/>
      <c r="H146" s="243"/>
      <c r="I146" s="243"/>
      <c r="J146" s="243"/>
      <c r="K146" s="244"/>
    </row>
    <row r="147" ht="45" customHeight="1">
      <c r="B147" s="245"/>
      <c r="C147" s="246" t="s">
        <v>534</v>
      </c>
      <c r="D147" s="246"/>
      <c r="E147" s="246"/>
      <c r="F147" s="246"/>
      <c r="G147" s="246"/>
      <c r="H147" s="246"/>
      <c r="I147" s="246"/>
      <c r="J147" s="246"/>
      <c r="K147" s="247"/>
    </row>
    <row r="148" ht="17.25" customHeight="1">
      <c r="B148" s="245"/>
      <c r="C148" s="248" t="s">
        <v>469</v>
      </c>
      <c r="D148" s="248"/>
      <c r="E148" s="248"/>
      <c r="F148" s="248" t="s">
        <v>470</v>
      </c>
      <c r="G148" s="249"/>
      <c r="H148" s="248" t="s">
        <v>56</v>
      </c>
      <c r="I148" s="248" t="s">
        <v>59</v>
      </c>
      <c r="J148" s="248" t="s">
        <v>471</v>
      </c>
      <c r="K148" s="247"/>
    </row>
    <row r="149" ht="17.25" customHeight="1">
      <c r="B149" s="245"/>
      <c r="C149" s="250" t="s">
        <v>472</v>
      </c>
      <c r="D149" s="250"/>
      <c r="E149" s="250"/>
      <c r="F149" s="251" t="s">
        <v>473</v>
      </c>
      <c r="G149" s="252"/>
      <c r="H149" s="250"/>
      <c r="I149" s="250"/>
      <c r="J149" s="250" t="s">
        <v>474</v>
      </c>
      <c r="K149" s="247"/>
    </row>
    <row r="150" ht="5.25" customHeight="1">
      <c r="B150" s="256"/>
      <c r="C150" s="253"/>
      <c r="D150" s="253"/>
      <c r="E150" s="253"/>
      <c r="F150" s="253"/>
      <c r="G150" s="254"/>
      <c r="H150" s="253"/>
      <c r="I150" s="253"/>
      <c r="J150" s="253"/>
      <c r="K150" s="277"/>
    </row>
    <row r="151" ht="15" customHeight="1">
      <c r="B151" s="256"/>
      <c r="C151" s="281" t="s">
        <v>478</v>
      </c>
      <c r="D151" s="233"/>
      <c r="E151" s="233"/>
      <c r="F151" s="282" t="s">
        <v>475</v>
      </c>
      <c r="G151" s="233"/>
      <c r="H151" s="281" t="s">
        <v>515</v>
      </c>
      <c r="I151" s="281" t="s">
        <v>477</v>
      </c>
      <c r="J151" s="281">
        <v>120</v>
      </c>
      <c r="K151" s="277"/>
    </row>
    <row r="152" ht="15" customHeight="1">
      <c r="B152" s="256"/>
      <c r="C152" s="281" t="s">
        <v>524</v>
      </c>
      <c r="D152" s="233"/>
      <c r="E152" s="233"/>
      <c r="F152" s="282" t="s">
        <v>475</v>
      </c>
      <c r="G152" s="233"/>
      <c r="H152" s="281" t="s">
        <v>535</v>
      </c>
      <c r="I152" s="281" t="s">
        <v>477</v>
      </c>
      <c r="J152" s="281" t="s">
        <v>526</v>
      </c>
      <c r="K152" s="277"/>
    </row>
    <row r="153" ht="15" customHeight="1">
      <c r="B153" s="256"/>
      <c r="C153" s="281" t="s">
        <v>88</v>
      </c>
      <c r="D153" s="233"/>
      <c r="E153" s="233"/>
      <c r="F153" s="282" t="s">
        <v>475</v>
      </c>
      <c r="G153" s="233"/>
      <c r="H153" s="281" t="s">
        <v>536</v>
      </c>
      <c r="I153" s="281" t="s">
        <v>477</v>
      </c>
      <c r="J153" s="281" t="s">
        <v>526</v>
      </c>
      <c r="K153" s="277"/>
    </row>
    <row r="154" ht="15" customHeight="1">
      <c r="B154" s="256"/>
      <c r="C154" s="281" t="s">
        <v>480</v>
      </c>
      <c r="D154" s="233"/>
      <c r="E154" s="233"/>
      <c r="F154" s="282" t="s">
        <v>481</v>
      </c>
      <c r="G154" s="233"/>
      <c r="H154" s="281" t="s">
        <v>515</v>
      </c>
      <c r="I154" s="281" t="s">
        <v>477</v>
      </c>
      <c r="J154" s="281">
        <v>50</v>
      </c>
      <c r="K154" s="277"/>
    </row>
    <row r="155" ht="15" customHeight="1">
      <c r="B155" s="256"/>
      <c r="C155" s="281" t="s">
        <v>483</v>
      </c>
      <c r="D155" s="233"/>
      <c r="E155" s="233"/>
      <c r="F155" s="282" t="s">
        <v>475</v>
      </c>
      <c r="G155" s="233"/>
      <c r="H155" s="281" t="s">
        <v>515</v>
      </c>
      <c r="I155" s="281" t="s">
        <v>485</v>
      </c>
      <c r="J155" s="281"/>
      <c r="K155" s="277"/>
    </row>
    <row r="156" ht="15" customHeight="1">
      <c r="B156" s="256"/>
      <c r="C156" s="281" t="s">
        <v>494</v>
      </c>
      <c r="D156" s="233"/>
      <c r="E156" s="233"/>
      <c r="F156" s="282" t="s">
        <v>481</v>
      </c>
      <c r="G156" s="233"/>
      <c r="H156" s="281" t="s">
        <v>515</v>
      </c>
      <c r="I156" s="281" t="s">
        <v>477</v>
      </c>
      <c r="J156" s="281">
        <v>50</v>
      </c>
      <c r="K156" s="277"/>
    </row>
    <row r="157" ht="15" customHeight="1">
      <c r="B157" s="256"/>
      <c r="C157" s="281" t="s">
        <v>502</v>
      </c>
      <c r="D157" s="233"/>
      <c r="E157" s="233"/>
      <c r="F157" s="282" t="s">
        <v>481</v>
      </c>
      <c r="G157" s="233"/>
      <c r="H157" s="281" t="s">
        <v>515</v>
      </c>
      <c r="I157" s="281" t="s">
        <v>477</v>
      </c>
      <c r="J157" s="281">
        <v>50</v>
      </c>
      <c r="K157" s="277"/>
    </row>
    <row r="158" ht="15" customHeight="1">
      <c r="B158" s="256"/>
      <c r="C158" s="281" t="s">
        <v>500</v>
      </c>
      <c r="D158" s="233"/>
      <c r="E158" s="233"/>
      <c r="F158" s="282" t="s">
        <v>481</v>
      </c>
      <c r="G158" s="233"/>
      <c r="H158" s="281" t="s">
        <v>515</v>
      </c>
      <c r="I158" s="281" t="s">
        <v>477</v>
      </c>
      <c r="J158" s="281">
        <v>50</v>
      </c>
      <c r="K158" s="277"/>
    </row>
    <row r="159" ht="15" customHeight="1">
      <c r="B159" s="256"/>
      <c r="C159" s="281" t="s">
        <v>97</v>
      </c>
      <c r="D159" s="233"/>
      <c r="E159" s="233"/>
      <c r="F159" s="282" t="s">
        <v>475</v>
      </c>
      <c r="G159" s="233"/>
      <c r="H159" s="281" t="s">
        <v>537</v>
      </c>
      <c r="I159" s="281" t="s">
        <v>477</v>
      </c>
      <c r="J159" s="281" t="s">
        <v>538</v>
      </c>
      <c r="K159" s="277"/>
    </row>
    <row r="160" ht="15" customHeight="1">
      <c r="B160" s="256"/>
      <c r="C160" s="281" t="s">
        <v>539</v>
      </c>
      <c r="D160" s="233"/>
      <c r="E160" s="233"/>
      <c r="F160" s="282" t="s">
        <v>475</v>
      </c>
      <c r="G160" s="233"/>
      <c r="H160" s="281" t="s">
        <v>540</v>
      </c>
      <c r="I160" s="281" t="s">
        <v>510</v>
      </c>
      <c r="J160" s="281"/>
      <c r="K160" s="277"/>
    </row>
    <row r="161" ht="15" customHeight="1">
      <c r="B161" s="283"/>
      <c r="C161" s="265"/>
      <c r="D161" s="265"/>
      <c r="E161" s="265"/>
      <c r="F161" s="265"/>
      <c r="G161" s="265"/>
      <c r="H161" s="265"/>
      <c r="I161" s="265"/>
      <c r="J161" s="265"/>
      <c r="K161" s="284"/>
    </row>
    <row r="162" ht="18.75" customHeight="1">
      <c r="B162" s="230"/>
      <c r="C162" s="233"/>
      <c r="D162" s="233"/>
      <c r="E162" s="233"/>
      <c r="F162" s="255"/>
      <c r="G162" s="233"/>
      <c r="H162" s="233"/>
      <c r="I162" s="233"/>
      <c r="J162" s="233"/>
      <c r="K162" s="230"/>
    </row>
    <row r="163" ht="18.75" customHeight="1">
      <c r="B163" s="241"/>
      <c r="C163" s="241"/>
      <c r="D163" s="241"/>
      <c r="E163" s="241"/>
      <c r="F163" s="241"/>
      <c r="G163" s="241"/>
      <c r="H163" s="241"/>
      <c r="I163" s="241"/>
      <c r="J163" s="241"/>
      <c r="K163" s="241"/>
    </row>
    <row r="164" ht="7.5" customHeight="1">
      <c r="B164" s="220"/>
      <c r="C164" s="221"/>
      <c r="D164" s="221"/>
      <c r="E164" s="221"/>
      <c r="F164" s="221"/>
      <c r="G164" s="221"/>
      <c r="H164" s="221"/>
      <c r="I164" s="221"/>
      <c r="J164" s="221"/>
      <c r="K164" s="222"/>
    </row>
    <row r="165" ht="45" customHeight="1">
      <c r="B165" s="223"/>
      <c r="C165" s="224" t="s">
        <v>541</v>
      </c>
      <c r="D165" s="224"/>
      <c r="E165" s="224"/>
      <c r="F165" s="224"/>
      <c r="G165" s="224"/>
      <c r="H165" s="224"/>
      <c r="I165" s="224"/>
      <c r="J165" s="224"/>
      <c r="K165" s="225"/>
    </row>
    <row r="166" ht="17.25" customHeight="1">
      <c r="B166" s="223"/>
      <c r="C166" s="248" t="s">
        <v>469</v>
      </c>
      <c r="D166" s="248"/>
      <c r="E166" s="248"/>
      <c r="F166" s="248" t="s">
        <v>470</v>
      </c>
      <c r="G166" s="285"/>
      <c r="H166" s="286" t="s">
        <v>56</v>
      </c>
      <c r="I166" s="286" t="s">
        <v>59</v>
      </c>
      <c r="J166" s="248" t="s">
        <v>471</v>
      </c>
      <c r="K166" s="225"/>
    </row>
    <row r="167" ht="17.25" customHeight="1">
      <c r="B167" s="226"/>
      <c r="C167" s="250" t="s">
        <v>472</v>
      </c>
      <c r="D167" s="250"/>
      <c r="E167" s="250"/>
      <c r="F167" s="251" t="s">
        <v>473</v>
      </c>
      <c r="G167" s="287"/>
      <c r="H167" s="288"/>
      <c r="I167" s="288"/>
      <c r="J167" s="250" t="s">
        <v>474</v>
      </c>
      <c r="K167" s="228"/>
    </row>
    <row r="168" ht="5.25" customHeight="1">
      <c r="B168" s="256"/>
      <c r="C168" s="253"/>
      <c r="D168" s="253"/>
      <c r="E168" s="253"/>
      <c r="F168" s="253"/>
      <c r="G168" s="254"/>
      <c r="H168" s="253"/>
      <c r="I168" s="253"/>
      <c r="J168" s="253"/>
      <c r="K168" s="277"/>
    </row>
    <row r="169" ht="15" customHeight="1">
      <c r="B169" s="256"/>
      <c r="C169" s="233" t="s">
        <v>478</v>
      </c>
      <c r="D169" s="233"/>
      <c r="E169" s="233"/>
      <c r="F169" s="255" t="s">
        <v>475</v>
      </c>
      <c r="G169" s="233"/>
      <c r="H169" s="233" t="s">
        <v>515</v>
      </c>
      <c r="I169" s="233" t="s">
        <v>477</v>
      </c>
      <c r="J169" s="233">
        <v>120</v>
      </c>
      <c r="K169" s="277"/>
    </row>
    <row r="170" ht="15" customHeight="1">
      <c r="B170" s="256"/>
      <c r="C170" s="233" t="s">
        <v>524</v>
      </c>
      <c r="D170" s="233"/>
      <c r="E170" s="233"/>
      <c r="F170" s="255" t="s">
        <v>475</v>
      </c>
      <c r="G170" s="233"/>
      <c r="H170" s="233" t="s">
        <v>525</v>
      </c>
      <c r="I170" s="233" t="s">
        <v>477</v>
      </c>
      <c r="J170" s="233" t="s">
        <v>526</v>
      </c>
      <c r="K170" s="277"/>
    </row>
    <row r="171" ht="15" customHeight="1">
      <c r="B171" s="256"/>
      <c r="C171" s="233" t="s">
        <v>88</v>
      </c>
      <c r="D171" s="233"/>
      <c r="E171" s="233"/>
      <c r="F171" s="255" t="s">
        <v>475</v>
      </c>
      <c r="G171" s="233"/>
      <c r="H171" s="233" t="s">
        <v>542</v>
      </c>
      <c r="I171" s="233" t="s">
        <v>477</v>
      </c>
      <c r="J171" s="233" t="s">
        <v>526</v>
      </c>
      <c r="K171" s="277"/>
    </row>
    <row r="172" ht="15" customHeight="1">
      <c r="B172" s="256"/>
      <c r="C172" s="233" t="s">
        <v>480</v>
      </c>
      <c r="D172" s="233"/>
      <c r="E172" s="233"/>
      <c r="F172" s="255" t="s">
        <v>481</v>
      </c>
      <c r="G172" s="233"/>
      <c r="H172" s="233" t="s">
        <v>542</v>
      </c>
      <c r="I172" s="233" t="s">
        <v>477</v>
      </c>
      <c r="J172" s="233">
        <v>50</v>
      </c>
      <c r="K172" s="277"/>
    </row>
    <row r="173" ht="15" customHeight="1">
      <c r="B173" s="256"/>
      <c r="C173" s="233" t="s">
        <v>483</v>
      </c>
      <c r="D173" s="233"/>
      <c r="E173" s="233"/>
      <c r="F173" s="255" t="s">
        <v>475</v>
      </c>
      <c r="G173" s="233"/>
      <c r="H173" s="233" t="s">
        <v>542</v>
      </c>
      <c r="I173" s="233" t="s">
        <v>485</v>
      </c>
      <c r="J173" s="233"/>
      <c r="K173" s="277"/>
    </row>
    <row r="174" ht="15" customHeight="1">
      <c r="B174" s="256"/>
      <c r="C174" s="233" t="s">
        <v>494</v>
      </c>
      <c r="D174" s="233"/>
      <c r="E174" s="233"/>
      <c r="F174" s="255" t="s">
        <v>481</v>
      </c>
      <c r="G174" s="233"/>
      <c r="H174" s="233" t="s">
        <v>542</v>
      </c>
      <c r="I174" s="233" t="s">
        <v>477</v>
      </c>
      <c r="J174" s="233">
        <v>50</v>
      </c>
      <c r="K174" s="277"/>
    </row>
    <row r="175" ht="15" customHeight="1">
      <c r="B175" s="256"/>
      <c r="C175" s="233" t="s">
        <v>502</v>
      </c>
      <c r="D175" s="233"/>
      <c r="E175" s="233"/>
      <c r="F175" s="255" t="s">
        <v>481</v>
      </c>
      <c r="G175" s="233"/>
      <c r="H175" s="233" t="s">
        <v>542</v>
      </c>
      <c r="I175" s="233" t="s">
        <v>477</v>
      </c>
      <c r="J175" s="233">
        <v>50</v>
      </c>
      <c r="K175" s="277"/>
    </row>
    <row r="176" ht="15" customHeight="1">
      <c r="B176" s="256"/>
      <c r="C176" s="233" t="s">
        <v>500</v>
      </c>
      <c r="D176" s="233"/>
      <c r="E176" s="233"/>
      <c r="F176" s="255" t="s">
        <v>481</v>
      </c>
      <c r="G176" s="233"/>
      <c r="H176" s="233" t="s">
        <v>542</v>
      </c>
      <c r="I176" s="233" t="s">
        <v>477</v>
      </c>
      <c r="J176" s="233">
        <v>50</v>
      </c>
      <c r="K176" s="277"/>
    </row>
    <row r="177" ht="15" customHeight="1">
      <c r="B177" s="256"/>
      <c r="C177" s="233" t="s">
        <v>108</v>
      </c>
      <c r="D177" s="233"/>
      <c r="E177" s="233"/>
      <c r="F177" s="255" t="s">
        <v>475</v>
      </c>
      <c r="G177" s="233"/>
      <c r="H177" s="233" t="s">
        <v>543</v>
      </c>
      <c r="I177" s="233" t="s">
        <v>544</v>
      </c>
      <c r="J177" s="233"/>
      <c r="K177" s="277"/>
    </row>
    <row r="178" ht="15" customHeight="1">
      <c r="B178" s="256"/>
      <c r="C178" s="233" t="s">
        <v>59</v>
      </c>
      <c r="D178" s="233"/>
      <c r="E178" s="233"/>
      <c r="F178" s="255" t="s">
        <v>475</v>
      </c>
      <c r="G178" s="233"/>
      <c r="H178" s="233" t="s">
        <v>545</v>
      </c>
      <c r="I178" s="233" t="s">
        <v>546</v>
      </c>
      <c r="J178" s="233">
        <v>1</v>
      </c>
      <c r="K178" s="277"/>
    </row>
    <row r="179" ht="15" customHeight="1">
      <c r="B179" s="256"/>
      <c r="C179" s="233" t="s">
        <v>55</v>
      </c>
      <c r="D179" s="233"/>
      <c r="E179" s="233"/>
      <c r="F179" s="255" t="s">
        <v>475</v>
      </c>
      <c r="G179" s="233"/>
      <c r="H179" s="233" t="s">
        <v>547</v>
      </c>
      <c r="I179" s="233" t="s">
        <v>477</v>
      </c>
      <c r="J179" s="233">
        <v>20</v>
      </c>
      <c r="K179" s="277"/>
    </row>
    <row r="180" ht="15" customHeight="1">
      <c r="B180" s="256"/>
      <c r="C180" s="233" t="s">
        <v>56</v>
      </c>
      <c r="D180" s="233"/>
      <c r="E180" s="233"/>
      <c r="F180" s="255" t="s">
        <v>475</v>
      </c>
      <c r="G180" s="233"/>
      <c r="H180" s="233" t="s">
        <v>548</v>
      </c>
      <c r="I180" s="233" t="s">
        <v>477</v>
      </c>
      <c r="J180" s="233">
        <v>255</v>
      </c>
      <c r="K180" s="277"/>
    </row>
    <row r="181" ht="15" customHeight="1">
      <c r="B181" s="256"/>
      <c r="C181" s="233" t="s">
        <v>109</v>
      </c>
      <c r="D181" s="233"/>
      <c r="E181" s="233"/>
      <c r="F181" s="255" t="s">
        <v>475</v>
      </c>
      <c r="G181" s="233"/>
      <c r="H181" s="233" t="s">
        <v>439</v>
      </c>
      <c r="I181" s="233" t="s">
        <v>477</v>
      </c>
      <c r="J181" s="233">
        <v>10</v>
      </c>
      <c r="K181" s="277"/>
    </row>
    <row r="182" ht="15" customHeight="1">
      <c r="B182" s="256"/>
      <c r="C182" s="233" t="s">
        <v>110</v>
      </c>
      <c r="D182" s="233"/>
      <c r="E182" s="233"/>
      <c r="F182" s="255" t="s">
        <v>475</v>
      </c>
      <c r="G182" s="233"/>
      <c r="H182" s="233" t="s">
        <v>549</v>
      </c>
      <c r="I182" s="233" t="s">
        <v>510</v>
      </c>
      <c r="J182" s="233"/>
      <c r="K182" s="277"/>
    </row>
    <row r="183" ht="15" customHeight="1">
      <c r="B183" s="256"/>
      <c r="C183" s="233" t="s">
        <v>550</v>
      </c>
      <c r="D183" s="233"/>
      <c r="E183" s="233"/>
      <c r="F183" s="255" t="s">
        <v>475</v>
      </c>
      <c r="G183" s="233"/>
      <c r="H183" s="233" t="s">
        <v>551</v>
      </c>
      <c r="I183" s="233" t="s">
        <v>510</v>
      </c>
      <c r="J183" s="233"/>
      <c r="K183" s="277"/>
    </row>
    <row r="184" ht="15" customHeight="1">
      <c r="B184" s="256"/>
      <c r="C184" s="233" t="s">
        <v>539</v>
      </c>
      <c r="D184" s="233"/>
      <c r="E184" s="233"/>
      <c r="F184" s="255" t="s">
        <v>475</v>
      </c>
      <c r="G184" s="233"/>
      <c r="H184" s="233" t="s">
        <v>552</v>
      </c>
      <c r="I184" s="233" t="s">
        <v>510</v>
      </c>
      <c r="J184" s="233"/>
      <c r="K184" s="277"/>
    </row>
    <row r="185" ht="15" customHeight="1">
      <c r="B185" s="256"/>
      <c r="C185" s="233" t="s">
        <v>112</v>
      </c>
      <c r="D185" s="233"/>
      <c r="E185" s="233"/>
      <c r="F185" s="255" t="s">
        <v>481</v>
      </c>
      <c r="G185" s="233"/>
      <c r="H185" s="233" t="s">
        <v>553</v>
      </c>
      <c r="I185" s="233" t="s">
        <v>477</v>
      </c>
      <c r="J185" s="233">
        <v>50</v>
      </c>
      <c r="K185" s="277"/>
    </row>
    <row r="186" ht="15" customHeight="1">
      <c r="B186" s="256"/>
      <c r="C186" s="233" t="s">
        <v>554</v>
      </c>
      <c r="D186" s="233"/>
      <c r="E186" s="233"/>
      <c r="F186" s="255" t="s">
        <v>481</v>
      </c>
      <c r="G186" s="233"/>
      <c r="H186" s="233" t="s">
        <v>555</v>
      </c>
      <c r="I186" s="233" t="s">
        <v>556</v>
      </c>
      <c r="J186" s="233"/>
      <c r="K186" s="277"/>
    </row>
    <row r="187" ht="15" customHeight="1">
      <c r="B187" s="256"/>
      <c r="C187" s="233" t="s">
        <v>557</v>
      </c>
      <c r="D187" s="233"/>
      <c r="E187" s="233"/>
      <c r="F187" s="255" t="s">
        <v>481</v>
      </c>
      <c r="G187" s="233"/>
      <c r="H187" s="233" t="s">
        <v>558</v>
      </c>
      <c r="I187" s="233" t="s">
        <v>556</v>
      </c>
      <c r="J187" s="233"/>
      <c r="K187" s="277"/>
    </row>
    <row r="188" ht="15" customHeight="1">
      <c r="B188" s="256"/>
      <c r="C188" s="233" t="s">
        <v>559</v>
      </c>
      <c r="D188" s="233"/>
      <c r="E188" s="233"/>
      <c r="F188" s="255" t="s">
        <v>481</v>
      </c>
      <c r="G188" s="233"/>
      <c r="H188" s="233" t="s">
        <v>560</v>
      </c>
      <c r="I188" s="233" t="s">
        <v>556</v>
      </c>
      <c r="J188" s="233"/>
      <c r="K188" s="277"/>
    </row>
    <row r="189" ht="15" customHeight="1">
      <c r="B189" s="256"/>
      <c r="C189" s="289" t="s">
        <v>561</v>
      </c>
      <c r="D189" s="233"/>
      <c r="E189" s="233"/>
      <c r="F189" s="255" t="s">
        <v>481</v>
      </c>
      <c r="G189" s="233"/>
      <c r="H189" s="233" t="s">
        <v>562</v>
      </c>
      <c r="I189" s="233" t="s">
        <v>563</v>
      </c>
      <c r="J189" s="290" t="s">
        <v>564</v>
      </c>
      <c r="K189" s="277"/>
    </row>
    <row r="190" ht="15" customHeight="1">
      <c r="B190" s="256"/>
      <c r="C190" s="240" t="s">
        <v>44</v>
      </c>
      <c r="D190" s="233"/>
      <c r="E190" s="233"/>
      <c r="F190" s="255" t="s">
        <v>475</v>
      </c>
      <c r="G190" s="233"/>
      <c r="H190" s="230" t="s">
        <v>565</v>
      </c>
      <c r="I190" s="233" t="s">
        <v>566</v>
      </c>
      <c r="J190" s="233"/>
      <c r="K190" s="277"/>
    </row>
    <row r="191" ht="15" customHeight="1">
      <c r="B191" s="256"/>
      <c r="C191" s="240" t="s">
        <v>567</v>
      </c>
      <c r="D191" s="233"/>
      <c r="E191" s="233"/>
      <c r="F191" s="255" t="s">
        <v>475</v>
      </c>
      <c r="G191" s="233"/>
      <c r="H191" s="233" t="s">
        <v>568</v>
      </c>
      <c r="I191" s="233" t="s">
        <v>510</v>
      </c>
      <c r="J191" s="233"/>
      <c r="K191" s="277"/>
    </row>
    <row r="192" ht="15" customHeight="1">
      <c r="B192" s="256"/>
      <c r="C192" s="240" t="s">
        <v>569</v>
      </c>
      <c r="D192" s="233"/>
      <c r="E192" s="233"/>
      <c r="F192" s="255" t="s">
        <v>475</v>
      </c>
      <c r="G192" s="233"/>
      <c r="H192" s="233" t="s">
        <v>570</v>
      </c>
      <c r="I192" s="233" t="s">
        <v>510</v>
      </c>
      <c r="J192" s="233"/>
      <c r="K192" s="277"/>
    </row>
    <row r="193" ht="15" customHeight="1">
      <c r="B193" s="256"/>
      <c r="C193" s="240" t="s">
        <v>571</v>
      </c>
      <c r="D193" s="233"/>
      <c r="E193" s="233"/>
      <c r="F193" s="255" t="s">
        <v>481</v>
      </c>
      <c r="G193" s="233"/>
      <c r="H193" s="233" t="s">
        <v>572</v>
      </c>
      <c r="I193" s="233" t="s">
        <v>510</v>
      </c>
      <c r="J193" s="233"/>
      <c r="K193" s="277"/>
    </row>
    <row r="194" ht="15" customHeight="1">
      <c r="B194" s="283"/>
      <c r="C194" s="291"/>
      <c r="D194" s="265"/>
      <c r="E194" s="265"/>
      <c r="F194" s="265"/>
      <c r="G194" s="265"/>
      <c r="H194" s="265"/>
      <c r="I194" s="265"/>
      <c r="J194" s="265"/>
      <c r="K194" s="284"/>
    </row>
    <row r="195" ht="18.75" customHeight="1">
      <c r="B195" s="230"/>
      <c r="C195" s="233"/>
      <c r="D195" s="233"/>
      <c r="E195" s="233"/>
      <c r="F195" s="255"/>
      <c r="G195" s="233"/>
      <c r="H195" s="233"/>
      <c r="I195" s="233"/>
      <c r="J195" s="233"/>
      <c r="K195" s="230"/>
    </row>
    <row r="196" ht="18.75" customHeight="1">
      <c r="B196" s="230"/>
      <c r="C196" s="233"/>
      <c r="D196" s="233"/>
      <c r="E196" s="233"/>
      <c r="F196" s="255"/>
      <c r="G196" s="233"/>
      <c r="H196" s="233"/>
      <c r="I196" s="233"/>
      <c r="J196" s="233"/>
      <c r="K196" s="230"/>
    </row>
    <row r="197" ht="18.75" customHeight="1">
      <c r="B197" s="241"/>
      <c r="C197" s="241"/>
      <c r="D197" s="241"/>
      <c r="E197" s="241"/>
      <c r="F197" s="241"/>
      <c r="G197" s="241"/>
      <c r="H197" s="241"/>
      <c r="I197" s="241"/>
      <c r="J197" s="241"/>
      <c r="K197" s="241"/>
    </row>
    <row r="198" ht="13.5">
      <c r="B198" s="220"/>
      <c r="C198" s="221"/>
      <c r="D198" s="221"/>
      <c r="E198" s="221"/>
      <c r="F198" s="221"/>
      <c r="G198" s="221"/>
      <c r="H198" s="221"/>
      <c r="I198" s="221"/>
      <c r="J198" s="221"/>
      <c r="K198" s="222"/>
    </row>
    <row r="199" ht="21">
      <c r="B199" s="223"/>
      <c r="C199" s="224" t="s">
        <v>573</v>
      </c>
      <c r="D199" s="224"/>
      <c r="E199" s="224"/>
      <c r="F199" s="224"/>
      <c r="G199" s="224"/>
      <c r="H199" s="224"/>
      <c r="I199" s="224"/>
      <c r="J199" s="224"/>
      <c r="K199" s="225"/>
    </row>
    <row r="200" ht="25.5" customHeight="1">
      <c r="B200" s="223"/>
      <c r="C200" s="292" t="s">
        <v>574</v>
      </c>
      <c r="D200" s="292"/>
      <c r="E200" s="292"/>
      <c r="F200" s="292" t="s">
        <v>575</v>
      </c>
      <c r="G200" s="293"/>
      <c r="H200" s="292" t="s">
        <v>576</v>
      </c>
      <c r="I200" s="292"/>
      <c r="J200" s="292"/>
      <c r="K200" s="225"/>
    </row>
    <row r="201" ht="5.25" customHeight="1">
      <c r="B201" s="256"/>
      <c r="C201" s="253"/>
      <c r="D201" s="253"/>
      <c r="E201" s="253"/>
      <c r="F201" s="253"/>
      <c r="G201" s="233"/>
      <c r="H201" s="253"/>
      <c r="I201" s="253"/>
      <c r="J201" s="253"/>
      <c r="K201" s="277"/>
    </row>
    <row r="202" ht="15" customHeight="1">
      <c r="B202" s="256"/>
      <c r="C202" s="233" t="s">
        <v>566</v>
      </c>
      <c r="D202" s="233"/>
      <c r="E202" s="233"/>
      <c r="F202" s="255" t="s">
        <v>45</v>
      </c>
      <c r="G202" s="233"/>
      <c r="H202" s="233" t="s">
        <v>577</v>
      </c>
      <c r="I202" s="233"/>
      <c r="J202" s="233"/>
      <c r="K202" s="277"/>
    </row>
    <row r="203" ht="15" customHeight="1">
      <c r="B203" s="256"/>
      <c r="C203" s="262"/>
      <c r="D203" s="233"/>
      <c r="E203" s="233"/>
      <c r="F203" s="255" t="s">
        <v>46</v>
      </c>
      <c r="G203" s="233"/>
      <c r="H203" s="233" t="s">
        <v>578</v>
      </c>
      <c r="I203" s="233"/>
      <c r="J203" s="233"/>
      <c r="K203" s="277"/>
    </row>
    <row r="204" ht="15" customHeight="1">
      <c r="B204" s="256"/>
      <c r="C204" s="262"/>
      <c r="D204" s="233"/>
      <c r="E204" s="233"/>
      <c r="F204" s="255" t="s">
        <v>49</v>
      </c>
      <c r="G204" s="233"/>
      <c r="H204" s="233" t="s">
        <v>579</v>
      </c>
      <c r="I204" s="233"/>
      <c r="J204" s="233"/>
      <c r="K204" s="277"/>
    </row>
    <row r="205" ht="15" customHeight="1">
      <c r="B205" s="256"/>
      <c r="C205" s="233"/>
      <c r="D205" s="233"/>
      <c r="E205" s="233"/>
      <c r="F205" s="255" t="s">
        <v>47</v>
      </c>
      <c r="G205" s="233"/>
      <c r="H205" s="233" t="s">
        <v>580</v>
      </c>
      <c r="I205" s="233"/>
      <c r="J205" s="233"/>
      <c r="K205" s="277"/>
    </row>
    <row r="206" ht="15" customHeight="1">
      <c r="B206" s="256"/>
      <c r="C206" s="233"/>
      <c r="D206" s="233"/>
      <c r="E206" s="233"/>
      <c r="F206" s="255" t="s">
        <v>48</v>
      </c>
      <c r="G206" s="233"/>
      <c r="H206" s="233" t="s">
        <v>581</v>
      </c>
      <c r="I206" s="233"/>
      <c r="J206" s="233"/>
      <c r="K206" s="277"/>
    </row>
    <row r="207" ht="15" customHeight="1">
      <c r="B207" s="256"/>
      <c r="C207" s="233"/>
      <c r="D207" s="233"/>
      <c r="E207" s="233"/>
      <c r="F207" s="255"/>
      <c r="G207" s="233"/>
      <c r="H207" s="233"/>
      <c r="I207" s="233"/>
      <c r="J207" s="233"/>
      <c r="K207" s="277"/>
    </row>
    <row r="208" ht="15" customHeight="1">
      <c r="B208" s="256"/>
      <c r="C208" s="233" t="s">
        <v>522</v>
      </c>
      <c r="D208" s="233"/>
      <c r="E208" s="233"/>
      <c r="F208" s="255" t="s">
        <v>80</v>
      </c>
      <c r="G208" s="233"/>
      <c r="H208" s="233" t="s">
        <v>582</v>
      </c>
      <c r="I208" s="233"/>
      <c r="J208" s="233"/>
      <c r="K208" s="277"/>
    </row>
    <row r="209" ht="15" customHeight="1">
      <c r="B209" s="256"/>
      <c r="C209" s="262"/>
      <c r="D209" s="233"/>
      <c r="E209" s="233"/>
      <c r="F209" s="255" t="s">
        <v>420</v>
      </c>
      <c r="G209" s="233"/>
      <c r="H209" s="233" t="s">
        <v>421</v>
      </c>
      <c r="I209" s="233"/>
      <c r="J209" s="233"/>
      <c r="K209" s="277"/>
    </row>
    <row r="210" ht="15" customHeight="1">
      <c r="B210" s="256"/>
      <c r="C210" s="233"/>
      <c r="D210" s="233"/>
      <c r="E210" s="233"/>
      <c r="F210" s="255" t="s">
        <v>418</v>
      </c>
      <c r="G210" s="233"/>
      <c r="H210" s="233" t="s">
        <v>583</v>
      </c>
      <c r="I210" s="233"/>
      <c r="J210" s="233"/>
      <c r="K210" s="277"/>
    </row>
    <row r="211" ht="15" customHeight="1">
      <c r="B211" s="294"/>
      <c r="C211" s="262"/>
      <c r="D211" s="262"/>
      <c r="E211" s="262"/>
      <c r="F211" s="255" t="s">
        <v>422</v>
      </c>
      <c r="G211" s="240"/>
      <c r="H211" s="281" t="s">
        <v>423</v>
      </c>
      <c r="I211" s="281"/>
      <c r="J211" s="281"/>
      <c r="K211" s="295"/>
    </row>
    <row r="212" ht="15" customHeight="1">
      <c r="B212" s="294"/>
      <c r="C212" s="262"/>
      <c r="D212" s="262"/>
      <c r="E212" s="262"/>
      <c r="F212" s="255" t="s">
        <v>120</v>
      </c>
      <c r="G212" s="240"/>
      <c r="H212" s="281" t="s">
        <v>584</v>
      </c>
      <c r="I212" s="281"/>
      <c r="J212" s="281"/>
      <c r="K212" s="295"/>
    </row>
    <row r="213" ht="15" customHeight="1">
      <c r="B213" s="294"/>
      <c r="C213" s="262"/>
      <c r="D213" s="262"/>
      <c r="E213" s="262"/>
      <c r="F213" s="296"/>
      <c r="G213" s="240"/>
      <c r="H213" s="297"/>
      <c r="I213" s="297"/>
      <c r="J213" s="297"/>
      <c r="K213" s="295"/>
    </row>
    <row r="214" ht="15" customHeight="1">
      <c r="B214" s="294"/>
      <c r="C214" s="233" t="s">
        <v>546</v>
      </c>
      <c r="D214" s="262"/>
      <c r="E214" s="262"/>
      <c r="F214" s="255">
        <v>1</v>
      </c>
      <c r="G214" s="240"/>
      <c r="H214" s="281" t="s">
        <v>585</v>
      </c>
      <c r="I214" s="281"/>
      <c r="J214" s="281"/>
      <c r="K214" s="295"/>
    </row>
    <row r="215" ht="15" customHeight="1">
      <c r="B215" s="294"/>
      <c r="C215" s="262"/>
      <c r="D215" s="262"/>
      <c r="E215" s="262"/>
      <c r="F215" s="255">
        <v>2</v>
      </c>
      <c r="G215" s="240"/>
      <c r="H215" s="281" t="s">
        <v>586</v>
      </c>
      <c r="I215" s="281"/>
      <c r="J215" s="281"/>
      <c r="K215" s="295"/>
    </row>
    <row r="216" ht="15" customHeight="1">
      <c r="B216" s="294"/>
      <c r="C216" s="262"/>
      <c r="D216" s="262"/>
      <c r="E216" s="262"/>
      <c r="F216" s="255">
        <v>3</v>
      </c>
      <c r="G216" s="240"/>
      <c r="H216" s="281" t="s">
        <v>587</v>
      </c>
      <c r="I216" s="281"/>
      <c r="J216" s="281"/>
      <c r="K216" s="295"/>
    </row>
    <row r="217" ht="15" customHeight="1">
      <c r="B217" s="294"/>
      <c r="C217" s="262"/>
      <c r="D217" s="262"/>
      <c r="E217" s="262"/>
      <c r="F217" s="255">
        <v>4</v>
      </c>
      <c r="G217" s="240"/>
      <c r="H217" s="281" t="s">
        <v>588</v>
      </c>
      <c r="I217" s="281"/>
      <c r="J217" s="281"/>
      <c r="K217" s="295"/>
    </row>
    <row r="218" ht="12.75" customHeight="1">
      <c r="B218" s="298"/>
      <c r="C218" s="299"/>
      <c r="D218" s="299"/>
      <c r="E218" s="299"/>
      <c r="F218" s="299"/>
      <c r="G218" s="299"/>
      <c r="H218" s="299"/>
      <c r="I218" s="299"/>
      <c r="J218" s="299"/>
      <c r="K218" s="300"/>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Marek Harvan</dc:creator>
  <cp:lastModifiedBy>Marek Harvan</cp:lastModifiedBy>
  <dcterms:created xsi:type="dcterms:W3CDTF">2019-08-14T08:09:23Z</dcterms:created>
  <dcterms:modified xsi:type="dcterms:W3CDTF">2019-08-14T08:09:27Z</dcterms:modified>
</cp:coreProperties>
</file>